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1"/>
  </bookViews>
  <sheets>
    <sheet name="Str tyt." sheetId="1" r:id="rId1"/>
    <sheet name="Parter" sheetId="2" r:id="rId2"/>
  </sheets>
  <definedNames/>
  <calcPr fullCalcOnLoad="1"/>
</workbook>
</file>

<file path=xl/sharedStrings.xml><?xml version="1.0" encoding="utf-8"?>
<sst xmlns="http://schemas.openxmlformats.org/spreadsheetml/2006/main" count="208" uniqueCount="94">
  <si>
    <t>Lp.</t>
  </si>
  <si>
    <t>jednostka</t>
  </si>
  <si>
    <t>szt</t>
  </si>
  <si>
    <t>obmiar</t>
  </si>
  <si>
    <t>cena</t>
  </si>
  <si>
    <t>szt.</t>
  </si>
  <si>
    <t>m2</t>
  </si>
  <si>
    <t>wartość</t>
  </si>
  <si>
    <t>Roboty scalone</t>
  </si>
  <si>
    <t>m</t>
  </si>
  <si>
    <t>materiały pomocnicze</t>
  </si>
  <si>
    <t>wymiana muszli klozet. dla niepełn</t>
  </si>
  <si>
    <t>wymiana umywalki dla niepełno</t>
  </si>
  <si>
    <t>wymiana baterii dla niepelno.</t>
  </si>
  <si>
    <t>skucie płytek-fartuch</t>
  </si>
  <si>
    <t>ułożenie płytek-fartuch</t>
  </si>
  <si>
    <t>wylewka samopoziomujaca</t>
  </si>
  <si>
    <t>10 żeberek</t>
  </si>
  <si>
    <t>%</t>
  </si>
  <si>
    <t>Razem</t>
  </si>
  <si>
    <t>zamontowanie umywalki na szafce</t>
  </si>
  <si>
    <t>malowanie ścina+sufit - emulsja z przygotowaniem podłoża</t>
  </si>
  <si>
    <t>założenie lamp oprawa rastrowa typ Aga Light 2x36W</t>
  </si>
  <si>
    <t>materiały pomocnicze dla całości</t>
  </si>
  <si>
    <t>założenie wertikali atest ppoż</t>
  </si>
  <si>
    <t>wymiana baterii na baterię z możliwością uruchmienia przedramieniem - typ Clinic</t>
  </si>
  <si>
    <t>wymiana drzwi 80 na 90 z ościeżnicą stalową - drzwi płytowe okleina sztuczna</t>
  </si>
  <si>
    <t>rozbiórka - fartuch glazury</t>
  </si>
  <si>
    <t>ułożenie glazury - fartuch z przyg podłoża</t>
  </si>
  <si>
    <t>wymiana umywalki na umyw na szafce</t>
  </si>
  <si>
    <t>założenie zlewu na szafce</t>
  </si>
  <si>
    <t>RAZEM PARTER</t>
  </si>
  <si>
    <t>Nazwa zadania:</t>
  </si>
  <si>
    <t>Inwestor:</t>
  </si>
  <si>
    <t>Podatek VAT 22%</t>
  </si>
  <si>
    <t>Wartość kosztorysowa</t>
  </si>
  <si>
    <t>Sporządził:</t>
  </si>
  <si>
    <t>Zakład Podstawowej Opieki Zdrowotnej ul. B. Chrobrego 4, 28-300 Jędrzejów</t>
  </si>
  <si>
    <t xml:space="preserve">Razem koszty netto </t>
  </si>
  <si>
    <t>wymiana lamp podwójnych na rastrowe typ Aga Light 2x36W</t>
  </si>
  <si>
    <t>rozebranie ścianki z płyty</t>
  </si>
  <si>
    <t>wykonanie nowej ścianki G-K z drzwiami 90 oraz okienkiem rejestracyjnym opuszczanym 110x70</t>
  </si>
  <si>
    <t>15+5 żeberek</t>
  </si>
  <si>
    <t>skucie płytek-ściany</t>
  </si>
  <si>
    <t>wymiana drzwi 80 na 100 płytowe pełne białe, ościeżnica stalowa</t>
  </si>
  <si>
    <t>3 żeberka</t>
  </si>
  <si>
    <t>15 żeberek</t>
  </si>
  <si>
    <t>malowanie ścina-lamperia do 1,6 z przygotowaniem podłoża</t>
  </si>
  <si>
    <t>sz.</t>
  </si>
  <si>
    <t>rozbiórka - ściana z glazury</t>
  </si>
  <si>
    <t>I PIETRO BUDYNKU</t>
  </si>
  <si>
    <t>wyburzenie ścianki gr. 12 cm</t>
  </si>
  <si>
    <t>RAZEM I PIĘTRO</t>
  </si>
  <si>
    <t>OGÓŁEM PARTER</t>
  </si>
  <si>
    <t>wymiana grzejnika Purmo Hygiene H20 1200x600mm plus głowica termostatyczna</t>
  </si>
  <si>
    <t>wymiana grzejnika Purmo Hygiene H20 1400x600mm plus głowica termostatyczna</t>
  </si>
  <si>
    <t>wymiana grzejnika Purmo Hygiene H20 700x600mm plus głowica termosatyczna</t>
  </si>
  <si>
    <t>Remont wnętrza budynku Przychodni Rejonowej nr 1 w Jędrzejowie przy Ul. 11 LISTOPADA 26 z uwzględnieniem dostosowania do wymogów Rozporządzenia Ministra Zdrowia z dnia 10.11.2006r w sprawie wymagań jakim powinny odpowiadać pod względem fachowym i sanitarnym pomieszczenia zakładu opieki zdrowotnej.</t>
  </si>
  <si>
    <t>wylewka samopoziomujaca ze zdjęciem istniejącej wykładziny PCV i gruntowaniem</t>
  </si>
  <si>
    <t>tarket na podlodze wraz z przyg podłoża (wylewka samopoziomująca) i wywinięciem cokołów na ścianę (wykładzina obiektowa typu Tarkett Standard gr. 2,0 mm wraz z akrylowaniem - 2 kolory na posadzce)</t>
  </si>
  <si>
    <t>zabudowa pionu G-K na ruszcie stalowym</t>
  </si>
  <si>
    <t>wymiana termy elektrycznej  poj.10 dm3</t>
  </si>
  <si>
    <t>malowanie ścina-lamperia do 2,10 z przygotowaniem podłoża szpachlowaniem</t>
  </si>
  <si>
    <t>wylewka cementowa gr. 5 cm z izolacją folią PE</t>
  </si>
  <si>
    <t>ułożenie glazury na ścian.-pełna wysokość 3,0 z przygotowaniem podłoża</t>
  </si>
  <si>
    <t>płytki terakota na kleju systemowym+ cokolik na podłodze</t>
  </si>
  <si>
    <t xml:space="preserve">sufit podwieszany gips karton-obnizony do 3,0m na ruszcie stalowym </t>
  </si>
  <si>
    <t xml:space="preserve">pochwyty dla niepełnosprawnych ze stali nierdzewnej </t>
  </si>
  <si>
    <t>założene termy elektr. Poj. 10 dm3</t>
  </si>
  <si>
    <t>malowanie ścian + sufit+gładź gipsowa - farba lateksowa</t>
  </si>
  <si>
    <t>wylewka cementowa gr 5 cm z izolacją folią PE</t>
  </si>
  <si>
    <t>zabudowy pionów g-k na ruszcie stalowym piony i poziomy kanalizacyjne</t>
  </si>
  <si>
    <t>wylewka samopoziomujaca z gruntowaniem i zerwaniem istnijącej posadzki PCV</t>
  </si>
  <si>
    <t xml:space="preserve">wymiana drzwi 80 na 90 z ościeżnicą stalową - drzwi płytowe okleina sztuczna + nadproże stalowe 2xIPE100 nad drzwiami </t>
  </si>
  <si>
    <t xml:space="preserve">wymiana drzwi 80 na 100 z ościeżnicą stalową - drzwi płytowe okleina sztuczna + nadproże stalowe 2xIPE100 nad drzwiami </t>
  </si>
  <si>
    <t>zabudowa pionów g-k na ruszcie systemowym</t>
  </si>
  <si>
    <t>odbojnice na ścianach C/S Polska</t>
  </si>
  <si>
    <t>narożnik na ścianach wys. 2,1 m C/S Polska</t>
  </si>
  <si>
    <t>korytka na przewody elektryczne (maskowanie przewodów)</t>
  </si>
  <si>
    <t>założenie termy poj,. 10 dm3</t>
  </si>
  <si>
    <t>malowanie ścian + sufit+gładź gipsowa+grunt - farba lateksowa</t>
  </si>
  <si>
    <t>pom nr 6</t>
  </si>
  <si>
    <t>pom nr 11</t>
  </si>
  <si>
    <t>pom nr 1</t>
  </si>
  <si>
    <t>pom nr 2</t>
  </si>
  <si>
    <t>pom nr 3</t>
  </si>
  <si>
    <t>pom nr 4</t>
  </si>
  <si>
    <t>przeróbka instalacji elektrycznych dla nowych lamp, gniazdka, łączniki</t>
  </si>
  <si>
    <t xml:space="preserve">przeróbka instalacji sanitarnych wod-kan - przekucia, podejścia, piony, instalacje wewnętrzne itp., </t>
  </si>
  <si>
    <t>PARTER BUDYNKU</t>
  </si>
  <si>
    <t>OGÓŁEM PARTER I I PIĘTRO</t>
  </si>
  <si>
    <t>Jędrzejów ……….2009r</t>
  </si>
  <si>
    <t>KOSZTORYS OFERTOWY</t>
  </si>
  <si>
    <t>wymiana grzejnika Purmo Hygiene H20 2000x600mm plus głowica termostatyczna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</si>
</sst>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9">
    <font>
      <sz val="10"/>
      <name val="Arial"/>
      <family val="0"/>
    </font>
    <font>
      <sz val="8"/>
      <name val="Arial"/>
      <family val="0"/>
    </font>
    <font>
      <sz val="20"/>
      <name val="Times New Roman"/>
      <family val="1"/>
    </font>
    <font>
      <b/>
      <sz val="22"/>
      <name val="Times New Roman"/>
      <family val="1"/>
    </font>
    <font>
      <b/>
      <sz val="22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 vertical="center" wrapText="1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2" xfId="0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right" vertical="center"/>
    </xf>
    <xf numFmtId="164" fontId="8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4" fontId="0" fillId="0" borderId="0" xfId="0" applyNumberFormat="1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horizontal="center" vertical="center"/>
    </xf>
    <xf numFmtId="164" fontId="8" fillId="0" borderId="1" xfId="0" applyNumberFormat="1" applyFont="1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164" fontId="6" fillId="0" borderId="5" xfId="0" applyNumberFormat="1" applyFont="1" applyBorder="1" applyAlignment="1">
      <alignment horizontal="center"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164" fontId="6" fillId="0" borderId="7" xfId="0" applyNumberFormat="1" applyFont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2">
      <selection activeCell="R16" sqref="R16"/>
    </sheetView>
  </sheetViews>
  <sheetFormatPr defaultColWidth="9.140625" defaultRowHeight="12.75"/>
  <sheetData>
    <row r="1" spans="1:9" ht="26.25">
      <c r="A1" s="1"/>
      <c r="B1" s="1"/>
      <c r="C1" s="1"/>
      <c r="D1" s="1"/>
      <c r="E1" s="1"/>
      <c r="F1" s="1"/>
      <c r="G1" s="1"/>
      <c r="H1" s="1"/>
      <c r="I1" s="1"/>
    </row>
    <row r="2" spans="1:9" ht="56.25" customHeight="1">
      <c r="A2" s="52" t="s">
        <v>92</v>
      </c>
      <c r="B2" s="52"/>
      <c r="C2" s="53"/>
      <c r="D2" s="52"/>
      <c r="E2" s="52"/>
      <c r="F2" s="52"/>
      <c r="G2" s="52"/>
      <c r="H2" s="52"/>
      <c r="I2" s="52"/>
    </row>
    <row r="3" spans="1:9" ht="17.25" customHeight="1">
      <c r="A3" s="1"/>
      <c r="B3" s="1"/>
      <c r="C3" s="1"/>
      <c r="D3" s="1"/>
      <c r="E3" s="1"/>
      <c r="F3" s="1"/>
      <c r="G3" s="1"/>
      <c r="H3" s="1"/>
      <c r="I3" s="1"/>
    </row>
    <row r="4" spans="1:9" ht="19.5" customHeight="1">
      <c r="A4" s="1"/>
      <c r="B4" s="1"/>
      <c r="C4" s="1"/>
      <c r="D4" s="1"/>
      <c r="E4" s="1"/>
      <c r="F4" s="1"/>
      <c r="G4" s="1"/>
      <c r="H4" s="1"/>
      <c r="I4" s="1"/>
    </row>
    <row r="5" spans="1:9" ht="24.75" customHeight="1">
      <c r="A5" s="54"/>
      <c r="B5" s="54"/>
      <c r="C5" s="55"/>
      <c r="D5" s="54"/>
      <c r="E5" s="54"/>
      <c r="F5" s="54"/>
      <c r="G5" s="54"/>
      <c r="H5" s="54"/>
      <c r="I5" s="54"/>
    </row>
    <row r="6" spans="1:9" ht="18.75" hidden="1">
      <c r="A6" s="2"/>
      <c r="B6" s="2"/>
      <c r="C6" s="2"/>
      <c r="D6" s="2"/>
      <c r="E6" s="2"/>
      <c r="F6" s="2"/>
      <c r="G6" s="2"/>
      <c r="H6" s="2"/>
      <c r="I6" s="2"/>
    </row>
    <row r="7" spans="1:9" ht="18.75" hidden="1">
      <c r="A7" s="2"/>
      <c r="B7" s="2"/>
      <c r="C7" s="2"/>
      <c r="D7" s="2"/>
      <c r="E7" s="2"/>
      <c r="F7" s="2"/>
      <c r="G7" s="2"/>
      <c r="H7" s="2"/>
      <c r="I7" s="2"/>
    </row>
    <row r="8" spans="1:9" ht="18.75" hidden="1">
      <c r="A8" s="3" t="s">
        <v>32</v>
      </c>
      <c r="B8" s="2"/>
      <c r="C8" s="2"/>
      <c r="D8" s="2"/>
      <c r="E8" s="2"/>
      <c r="F8" s="2"/>
      <c r="G8" s="2"/>
      <c r="H8" s="2"/>
      <c r="I8" s="2"/>
    </row>
    <row r="9" spans="1:9" ht="97.5" customHeight="1">
      <c r="A9" s="56" t="s">
        <v>57</v>
      </c>
      <c r="B9" s="56"/>
      <c r="C9" s="56"/>
      <c r="D9" s="56"/>
      <c r="E9" s="56"/>
      <c r="F9" s="56"/>
      <c r="G9" s="56"/>
      <c r="H9" s="56"/>
      <c r="I9" s="56"/>
    </row>
    <row r="10" spans="1:9" ht="18.75">
      <c r="A10" s="2"/>
      <c r="B10" s="2"/>
      <c r="C10" s="2"/>
      <c r="D10" s="2"/>
      <c r="E10" s="2"/>
      <c r="F10" s="2"/>
      <c r="G10" s="2"/>
      <c r="H10" s="2"/>
      <c r="I10" s="2"/>
    </row>
    <row r="11" spans="1:9" ht="18.75">
      <c r="A11" s="2"/>
      <c r="B11" s="2"/>
      <c r="C11" s="2"/>
      <c r="D11" s="2"/>
      <c r="E11" s="2"/>
      <c r="F11" s="2"/>
      <c r="G11" s="2"/>
      <c r="H11" s="2"/>
      <c r="I11" s="2"/>
    </row>
    <row r="12" spans="1:9" ht="18.75">
      <c r="A12" s="3" t="s">
        <v>33</v>
      </c>
      <c r="B12" s="2"/>
      <c r="C12" s="2"/>
      <c r="D12" s="2"/>
      <c r="E12" s="2"/>
      <c r="F12" s="2"/>
      <c r="G12" s="2"/>
      <c r="H12" s="2"/>
      <c r="I12" s="2"/>
    </row>
    <row r="13" spans="1:9" ht="39" customHeight="1">
      <c r="A13" s="56" t="s">
        <v>37</v>
      </c>
      <c r="B13" s="56"/>
      <c r="C13" s="56"/>
      <c r="D13" s="56"/>
      <c r="E13" s="56"/>
      <c r="F13" s="56"/>
      <c r="G13" s="56"/>
      <c r="H13" s="56"/>
      <c r="I13" s="56"/>
    </row>
    <row r="14" spans="1:9" ht="19.5" thickBot="1">
      <c r="A14" s="2"/>
      <c r="B14" s="2"/>
      <c r="C14" s="2"/>
      <c r="D14" s="2"/>
      <c r="E14" s="2"/>
      <c r="F14" s="2"/>
      <c r="G14" s="2"/>
      <c r="H14" s="2"/>
      <c r="I14" s="2"/>
    </row>
    <row r="15" spans="1:9" ht="19.5" thickTop="1">
      <c r="A15" s="64" t="s">
        <v>38</v>
      </c>
      <c r="B15" s="65"/>
      <c r="C15" s="65"/>
      <c r="D15" s="65"/>
      <c r="E15" s="66">
        <f>Parter!F118</f>
        <v>0</v>
      </c>
      <c r="F15" s="66"/>
      <c r="G15" s="66"/>
      <c r="H15" s="66"/>
      <c r="I15" s="67"/>
    </row>
    <row r="16" spans="1:9" ht="18.75">
      <c r="A16" s="58" t="s">
        <v>34</v>
      </c>
      <c r="B16" s="59"/>
      <c r="C16" s="59"/>
      <c r="D16" s="59"/>
      <c r="E16" s="60">
        <f>E15*0.22</f>
        <v>0</v>
      </c>
      <c r="F16" s="60"/>
      <c r="G16" s="60"/>
      <c r="H16" s="60"/>
      <c r="I16" s="61"/>
    </row>
    <row r="17" spans="1:9" ht="19.5" thickBot="1">
      <c r="A17" s="68" t="s">
        <v>35</v>
      </c>
      <c r="B17" s="69"/>
      <c r="C17" s="69"/>
      <c r="D17" s="69"/>
      <c r="E17" s="70">
        <f>SUM(E15:I16)</f>
        <v>0</v>
      </c>
      <c r="F17" s="70"/>
      <c r="G17" s="70"/>
      <c r="H17" s="70"/>
      <c r="I17" s="71"/>
    </row>
    <row r="18" spans="1:9" ht="19.5" thickTop="1">
      <c r="A18" s="2"/>
      <c r="B18" s="2"/>
      <c r="C18" s="2"/>
      <c r="D18" s="2"/>
      <c r="E18" s="2"/>
      <c r="F18" s="2"/>
      <c r="G18" s="2"/>
      <c r="H18" s="2"/>
      <c r="I18" s="2"/>
    </row>
    <row r="19" spans="1:9" ht="50.25" customHeight="1">
      <c r="A19" s="2"/>
      <c r="B19" s="2"/>
      <c r="C19" s="2"/>
      <c r="D19" s="2"/>
      <c r="E19" s="2"/>
      <c r="F19" s="2"/>
      <c r="G19" s="4" t="s">
        <v>36</v>
      </c>
      <c r="H19" s="2"/>
      <c r="I19" s="2"/>
    </row>
    <row r="20" spans="1:9" ht="15.75">
      <c r="A20" s="4"/>
      <c r="B20" s="4"/>
      <c r="C20" s="4"/>
      <c r="D20" s="4"/>
      <c r="E20" s="4"/>
      <c r="F20" s="4"/>
      <c r="G20" s="4"/>
      <c r="H20" s="4"/>
      <c r="I20" s="4"/>
    </row>
    <row r="21" spans="1:9" ht="15.75">
      <c r="A21" s="57"/>
      <c r="B21" s="57"/>
      <c r="C21" s="57"/>
      <c r="D21" s="57"/>
      <c r="E21" s="4"/>
      <c r="F21" s="4"/>
      <c r="G21" s="4"/>
      <c r="H21" s="4"/>
      <c r="I21" s="4"/>
    </row>
    <row r="22" spans="1:9" ht="15.75">
      <c r="A22" s="57"/>
      <c r="B22" s="57"/>
      <c r="C22" s="57"/>
      <c r="D22" s="57"/>
      <c r="E22" s="4"/>
      <c r="F22" s="4"/>
      <c r="G22" s="4"/>
      <c r="H22" s="4"/>
      <c r="I22" s="4"/>
    </row>
    <row r="23" spans="1:9" ht="26.25">
      <c r="A23" s="1"/>
      <c r="B23" s="1"/>
      <c r="C23" s="1"/>
      <c r="D23" s="62"/>
      <c r="E23" s="63"/>
      <c r="F23" s="63"/>
      <c r="G23" s="1"/>
      <c r="H23" s="1"/>
      <c r="I23" s="1"/>
    </row>
    <row r="24" spans="1:9" ht="57" customHeight="1">
      <c r="A24" s="1"/>
      <c r="B24" s="1"/>
      <c r="C24" s="1"/>
      <c r="D24" s="62" t="s">
        <v>91</v>
      </c>
      <c r="E24" s="63"/>
      <c r="F24" s="63"/>
      <c r="G24" s="1"/>
      <c r="H24" s="1"/>
      <c r="I24" s="1"/>
    </row>
    <row r="25" spans="1:9" ht="26.25">
      <c r="A25" s="1"/>
      <c r="B25" s="1"/>
      <c r="C25" s="1"/>
      <c r="D25" s="1"/>
      <c r="E25" s="1"/>
      <c r="F25" s="1"/>
      <c r="G25" s="1"/>
      <c r="H25" s="1"/>
      <c r="I25" s="1"/>
    </row>
  </sheetData>
  <mergeCells count="14">
    <mergeCell ref="D23:F23"/>
    <mergeCell ref="D24:F24"/>
    <mergeCell ref="A15:D15"/>
    <mergeCell ref="E15:I15"/>
    <mergeCell ref="A17:D17"/>
    <mergeCell ref="E17:I17"/>
    <mergeCell ref="A21:D21"/>
    <mergeCell ref="A22:D22"/>
    <mergeCell ref="A16:D16"/>
    <mergeCell ref="E16:I16"/>
    <mergeCell ref="A2:I2"/>
    <mergeCell ref="A5:I5"/>
    <mergeCell ref="A9:I9"/>
    <mergeCell ref="A13:I13"/>
  </mergeCells>
  <printOptions/>
  <pageMargins left="0.88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F146"/>
  <sheetViews>
    <sheetView tabSelected="1" workbookViewId="0" topLeftCell="A76">
      <selection activeCell="J64" sqref="J64"/>
    </sheetView>
  </sheetViews>
  <sheetFormatPr defaultColWidth="9.140625" defaultRowHeight="12.75"/>
  <cols>
    <col min="1" max="1" width="9.140625" style="19" customWidth="1"/>
    <col min="2" max="2" width="30.57421875" style="19" customWidth="1"/>
    <col min="3" max="3" width="12.421875" style="18" customWidth="1"/>
    <col min="4" max="4" width="9.140625" style="18" customWidth="1"/>
    <col min="5" max="5" width="12.57421875" style="18" customWidth="1"/>
    <col min="6" max="6" width="14.28125" style="18" customWidth="1"/>
    <col min="7" max="8" width="9.140625" style="19" customWidth="1"/>
    <col min="9" max="9" width="11.140625" style="19" bestFit="1" customWidth="1"/>
    <col min="10" max="10" width="9.140625" style="19" customWidth="1"/>
    <col min="11" max="11" width="12.57421875" style="19" customWidth="1"/>
    <col min="12" max="12" width="11.140625" style="19" bestFit="1" customWidth="1"/>
    <col min="13" max="16384" width="9.140625" style="19" customWidth="1"/>
  </cols>
  <sheetData>
    <row r="2" spans="1:5" ht="12.75">
      <c r="A2" s="17"/>
      <c r="B2" s="72" t="s">
        <v>89</v>
      </c>
      <c r="C2" s="73"/>
      <c r="D2" s="73"/>
      <c r="E2" s="73"/>
    </row>
    <row r="4" spans="1:6" ht="12.75">
      <c r="A4" s="6" t="s">
        <v>0</v>
      </c>
      <c r="B4" s="6" t="s">
        <v>8</v>
      </c>
      <c r="C4" s="6" t="s">
        <v>1</v>
      </c>
      <c r="D4" s="6" t="s">
        <v>3</v>
      </c>
      <c r="E4" s="6" t="s">
        <v>4</v>
      </c>
      <c r="F4" s="20" t="s">
        <v>7</v>
      </c>
    </row>
    <row r="5" spans="1:6" ht="12.75">
      <c r="A5" s="6" t="s">
        <v>83</v>
      </c>
      <c r="B5" s="11" t="s">
        <v>14</v>
      </c>
      <c r="C5" s="7" t="s">
        <v>6</v>
      </c>
      <c r="D5" s="7">
        <f>1.5*1.5</f>
        <v>2.25</v>
      </c>
      <c r="E5" s="7">
        <v>0</v>
      </c>
      <c r="F5" s="7">
        <f aca="true" t="shared" si="0" ref="F5:F19">E5*D5</f>
        <v>0</v>
      </c>
    </row>
    <row r="6" spans="1:6" ht="12.75">
      <c r="A6" s="6"/>
      <c r="B6" s="14" t="s">
        <v>15</v>
      </c>
      <c r="C6" s="7" t="s">
        <v>6</v>
      </c>
      <c r="D6" s="7">
        <f>(2.2*1.5)</f>
        <v>3.3000000000000003</v>
      </c>
      <c r="E6" s="7">
        <v>0</v>
      </c>
      <c r="F6" s="7">
        <f t="shared" si="0"/>
        <v>0</v>
      </c>
    </row>
    <row r="7" spans="1:6" ht="12.75">
      <c r="A7" s="6"/>
      <c r="B7" s="16" t="s">
        <v>20</v>
      </c>
      <c r="C7" s="7" t="s">
        <v>5</v>
      </c>
      <c r="D7" s="7">
        <v>1</v>
      </c>
      <c r="E7" s="7">
        <v>0</v>
      </c>
      <c r="F7" s="7">
        <f t="shared" si="0"/>
        <v>0</v>
      </c>
    </row>
    <row r="8" spans="1:6" ht="38.25">
      <c r="A8" s="6"/>
      <c r="B8" s="11" t="s">
        <v>25</v>
      </c>
      <c r="C8" s="7" t="s">
        <v>5</v>
      </c>
      <c r="D8" s="7">
        <v>1</v>
      </c>
      <c r="E8" s="7">
        <v>0</v>
      </c>
      <c r="F8" s="7">
        <f t="shared" si="0"/>
        <v>0</v>
      </c>
    </row>
    <row r="9" spans="1:6" ht="25.5">
      <c r="A9" s="6"/>
      <c r="B9" s="11" t="s">
        <v>61</v>
      </c>
      <c r="C9" s="7" t="s">
        <v>5</v>
      </c>
      <c r="D9" s="7">
        <v>1</v>
      </c>
      <c r="E9" s="7">
        <v>0</v>
      </c>
      <c r="F9" s="7">
        <f t="shared" si="0"/>
        <v>0</v>
      </c>
    </row>
    <row r="10" spans="1:6" ht="25.5">
      <c r="A10" s="6"/>
      <c r="B10" s="11" t="s">
        <v>60</v>
      </c>
      <c r="C10" s="7" t="s">
        <v>6</v>
      </c>
      <c r="D10" s="7">
        <f>0.6*3.25</f>
        <v>1.95</v>
      </c>
      <c r="E10" s="7">
        <v>0</v>
      </c>
      <c r="F10" s="7">
        <f t="shared" si="0"/>
        <v>0</v>
      </c>
    </row>
    <row r="11" spans="1:6" ht="12.75">
      <c r="A11" s="6"/>
      <c r="B11" s="11" t="s">
        <v>40</v>
      </c>
      <c r="C11" s="7" t="s">
        <v>6</v>
      </c>
      <c r="D11" s="7">
        <f>(2.7+1.75)*3.25</f>
        <v>14.4625</v>
      </c>
      <c r="E11" s="7">
        <v>0</v>
      </c>
      <c r="F11" s="7">
        <f t="shared" si="0"/>
        <v>0</v>
      </c>
    </row>
    <row r="12" spans="1:6" ht="51">
      <c r="A12" s="21"/>
      <c r="B12" s="14" t="s">
        <v>41</v>
      </c>
      <c r="C12" s="7" t="s">
        <v>6</v>
      </c>
      <c r="D12" s="7">
        <f>(2.7+1.75)*3.25</f>
        <v>14.4625</v>
      </c>
      <c r="E12" s="7">
        <v>0</v>
      </c>
      <c r="F12" s="7">
        <f t="shared" si="0"/>
        <v>0</v>
      </c>
    </row>
    <row r="13" spans="1:6" ht="38.25">
      <c r="A13" s="21"/>
      <c r="B13" s="16" t="s">
        <v>62</v>
      </c>
      <c r="C13" s="7" t="s">
        <v>6</v>
      </c>
      <c r="D13" s="7">
        <f>((4.95+4.46+4.95+4.46)*2.1)</f>
        <v>39.522000000000006</v>
      </c>
      <c r="E13" s="7">
        <v>0</v>
      </c>
      <c r="F13" s="7">
        <f t="shared" si="0"/>
        <v>0</v>
      </c>
    </row>
    <row r="14" spans="1:6" ht="25.5">
      <c r="A14" s="21"/>
      <c r="B14" s="16" t="s">
        <v>21</v>
      </c>
      <c r="C14" s="7" t="s">
        <v>6</v>
      </c>
      <c r="D14" s="7">
        <f>((4.95+4.46+4.95+4.46)*(3.25-2.1))+16.78</f>
        <v>38.423</v>
      </c>
      <c r="E14" s="7">
        <v>0</v>
      </c>
      <c r="F14" s="7">
        <f t="shared" si="0"/>
        <v>0</v>
      </c>
    </row>
    <row r="15" spans="1:6" ht="25.5">
      <c r="A15" s="21"/>
      <c r="B15" s="11" t="s">
        <v>63</v>
      </c>
      <c r="C15" s="7" t="s">
        <v>6</v>
      </c>
      <c r="D15" s="7">
        <v>17</v>
      </c>
      <c r="E15" s="7">
        <v>0</v>
      </c>
      <c r="F15" s="7">
        <f t="shared" si="0"/>
        <v>0</v>
      </c>
    </row>
    <row r="16" spans="1:6" ht="89.25">
      <c r="A16" s="21"/>
      <c r="B16" s="11" t="s">
        <v>59</v>
      </c>
      <c r="C16" s="7" t="s">
        <v>6</v>
      </c>
      <c r="D16" s="7">
        <v>17</v>
      </c>
      <c r="E16" s="7">
        <v>0</v>
      </c>
      <c r="F16" s="7">
        <f t="shared" si="0"/>
        <v>0</v>
      </c>
    </row>
    <row r="17" spans="1:6" ht="25.5">
      <c r="A17" s="21"/>
      <c r="B17" s="16" t="s">
        <v>22</v>
      </c>
      <c r="C17" s="7" t="s">
        <v>5</v>
      </c>
      <c r="D17" s="7">
        <v>2</v>
      </c>
      <c r="E17" s="7">
        <v>0</v>
      </c>
      <c r="F17" s="7">
        <f t="shared" si="0"/>
        <v>0</v>
      </c>
    </row>
    <row r="18" spans="1:6" ht="12.75">
      <c r="A18" s="21"/>
      <c r="B18" s="13" t="s">
        <v>24</v>
      </c>
      <c r="C18" s="15" t="s">
        <v>6</v>
      </c>
      <c r="D18" s="7">
        <v>4.46</v>
      </c>
      <c r="E18" s="7">
        <v>0</v>
      </c>
      <c r="F18" s="7">
        <f t="shared" si="0"/>
        <v>0</v>
      </c>
    </row>
    <row r="19" spans="1:9" ht="38.25">
      <c r="A19" s="21"/>
      <c r="B19" s="11" t="s">
        <v>93</v>
      </c>
      <c r="C19" s="7" t="s">
        <v>42</v>
      </c>
      <c r="D19" s="7">
        <v>1</v>
      </c>
      <c r="E19" s="12">
        <v>0</v>
      </c>
      <c r="F19" s="7">
        <f t="shared" si="0"/>
        <v>0</v>
      </c>
      <c r="I19" s="22"/>
    </row>
    <row r="20" spans="1:6" ht="12.75">
      <c r="A20" s="21"/>
      <c r="B20" s="11" t="s">
        <v>23</v>
      </c>
      <c r="C20" s="7" t="s">
        <v>18</v>
      </c>
      <c r="D20" s="7">
        <v>5</v>
      </c>
      <c r="E20" s="7">
        <v>0</v>
      </c>
      <c r="F20" s="8">
        <f>E20*0.05</f>
        <v>0</v>
      </c>
    </row>
    <row r="21" spans="1:6" ht="12.75">
      <c r="A21" s="21"/>
      <c r="B21" s="5" t="s">
        <v>19</v>
      </c>
      <c r="C21" s="6"/>
      <c r="D21" s="7"/>
      <c r="E21" s="8"/>
      <c r="F21" s="9">
        <f>SUM(F5:F20)</f>
        <v>0</v>
      </c>
    </row>
    <row r="22" spans="1:6" ht="12.75">
      <c r="A22" s="10" t="s">
        <v>84</v>
      </c>
      <c r="B22" s="11"/>
      <c r="C22" s="6"/>
      <c r="D22" s="7"/>
      <c r="E22" s="8"/>
      <c r="F22" s="8"/>
    </row>
    <row r="23" spans="1:6" ht="12.75">
      <c r="A23" s="10"/>
      <c r="B23" s="11" t="s">
        <v>43</v>
      </c>
      <c r="C23" s="7" t="s">
        <v>6</v>
      </c>
      <c r="D23" s="7">
        <f>(2.75+2.75+1.7+1.7+1.7+1.7)*1.5</f>
        <v>18.45</v>
      </c>
      <c r="E23" s="7">
        <v>0</v>
      </c>
      <c r="F23" s="8">
        <f aca="true" t="shared" si="1" ref="F23:F36">E23*D23</f>
        <v>0</v>
      </c>
    </row>
    <row r="24" spans="1:6" ht="12.75">
      <c r="A24" s="10"/>
      <c r="B24" s="11" t="s">
        <v>51</v>
      </c>
      <c r="C24" s="6" t="s">
        <v>6</v>
      </c>
      <c r="D24" s="7">
        <f>1.7*3.32</f>
        <v>5.643999999999999</v>
      </c>
      <c r="E24" s="7">
        <v>0</v>
      </c>
      <c r="F24" s="8">
        <f t="shared" si="1"/>
        <v>0</v>
      </c>
    </row>
    <row r="25" spans="1:6" ht="38.25">
      <c r="A25" s="10"/>
      <c r="B25" s="14" t="s">
        <v>64</v>
      </c>
      <c r="C25" s="6" t="s">
        <v>6</v>
      </c>
      <c r="D25" s="7">
        <f>(2.75+2.75+1.7+1.7+1.7+1.7)*3</f>
        <v>36.9</v>
      </c>
      <c r="E25" s="7">
        <v>0</v>
      </c>
      <c r="F25" s="8">
        <f t="shared" si="1"/>
        <v>0</v>
      </c>
    </row>
    <row r="26" spans="1:6" ht="25.5">
      <c r="A26" s="10"/>
      <c r="B26" s="11" t="s">
        <v>70</v>
      </c>
      <c r="C26" s="6" t="s">
        <v>6</v>
      </c>
      <c r="D26" s="7">
        <v>4.7</v>
      </c>
      <c r="E26" s="7">
        <v>0</v>
      </c>
      <c r="F26" s="8">
        <f t="shared" si="1"/>
        <v>0</v>
      </c>
    </row>
    <row r="27" spans="1:6" ht="38.25">
      <c r="A27" s="10"/>
      <c r="B27" s="11" t="s">
        <v>65</v>
      </c>
      <c r="C27" s="6" t="s">
        <v>6</v>
      </c>
      <c r="D27" s="7">
        <v>4.7</v>
      </c>
      <c r="E27" s="7">
        <v>0</v>
      </c>
      <c r="F27" s="8">
        <f t="shared" si="1"/>
        <v>0</v>
      </c>
    </row>
    <row r="28" spans="1:6" ht="25.5">
      <c r="A28" s="10"/>
      <c r="B28" s="16" t="s">
        <v>22</v>
      </c>
      <c r="C28" s="6" t="s">
        <v>5</v>
      </c>
      <c r="D28" s="7">
        <v>2</v>
      </c>
      <c r="E28" s="7">
        <v>0</v>
      </c>
      <c r="F28" s="8">
        <f t="shared" si="1"/>
        <v>0</v>
      </c>
    </row>
    <row r="29" spans="1:6" ht="25.5">
      <c r="A29" s="10"/>
      <c r="B29" s="16" t="s">
        <v>44</v>
      </c>
      <c r="C29" s="6" t="s">
        <v>5</v>
      </c>
      <c r="D29" s="7">
        <v>1</v>
      </c>
      <c r="E29" s="7">
        <v>0</v>
      </c>
      <c r="F29" s="8">
        <f t="shared" si="1"/>
        <v>0</v>
      </c>
    </row>
    <row r="30" spans="1:6" ht="38.25">
      <c r="A30" s="10"/>
      <c r="B30" s="11" t="s">
        <v>66</v>
      </c>
      <c r="C30" s="6" t="s">
        <v>6</v>
      </c>
      <c r="D30" s="7">
        <v>4.7</v>
      </c>
      <c r="E30" s="7">
        <v>0</v>
      </c>
      <c r="F30" s="8">
        <f t="shared" si="1"/>
        <v>0</v>
      </c>
    </row>
    <row r="31" spans="1:6" ht="38.25">
      <c r="A31" s="21"/>
      <c r="B31" s="23" t="s">
        <v>71</v>
      </c>
      <c r="C31" s="24" t="s">
        <v>6</v>
      </c>
      <c r="D31" s="7">
        <v>6</v>
      </c>
      <c r="E31" s="7">
        <v>0</v>
      </c>
      <c r="F31" s="8">
        <f t="shared" si="1"/>
        <v>0</v>
      </c>
    </row>
    <row r="32" spans="1:9" ht="38.25">
      <c r="A32" s="21"/>
      <c r="B32" s="11" t="s">
        <v>56</v>
      </c>
      <c r="C32" s="7" t="s">
        <v>45</v>
      </c>
      <c r="D32" s="7">
        <v>1</v>
      </c>
      <c r="E32" s="12">
        <v>0</v>
      </c>
      <c r="F32" s="8">
        <f t="shared" si="1"/>
        <v>0</v>
      </c>
      <c r="I32" s="22"/>
    </row>
    <row r="33" spans="1:6" ht="12.75">
      <c r="A33" s="21"/>
      <c r="B33" s="11" t="s">
        <v>11</v>
      </c>
      <c r="C33" s="6" t="s">
        <v>2</v>
      </c>
      <c r="D33" s="7">
        <v>1</v>
      </c>
      <c r="E33" s="7">
        <v>0</v>
      </c>
      <c r="F33" s="8">
        <f t="shared" si="1"/>
        <v>0</v>
      </c>
    </row>
    <row r="34" spans="1:6" ht="12.75">
      <c r="A34" s="21"/>
      <c r="B34" s="11" t="s">
        <v>12</v>
      </c>
      <c r="C34" s="6" t="s">
        <v>2</v>
      </c>
      <c r="D34" s="7">
        <v>1</v>
      </c>
      <c r="E34" s="7">
        <v>0</v>
      </c>
      <c r="F34" s="8">
        <f t="shared" si="1"/>
        <v>0</v>
      </c>
    </row>
    <row r="35" spans="1:6" ht="25.5">
      <c r="A35" s="21"/>
      <c r="B35" s="11" t="s">
        <v>67</v>
      </c>
      <c r="C35" s="6" t="s">
        <v>2</v>
      </c>
      <c r="D35" s="7">
        <v>3</v>
      </c>
      <c r="E35" s="7">
        <v>0</v>
      </c>
      <c r="F35" s="8">
        <f t="shared" si="1"/>
        <v>0</v>
      </c>
    </row>
    <row r="36" spans="1:6" ht="12.75">
      <c r="A36" s="21"/>
      <c r="B36" s="11" t="s">
        <v>13</v>
      </c>
      <c r="C36" s="6" t="s">
        <v>2</v>
      </c>
      <c r="D36" s="7">
        <v>1</v>
      </c>
      <c r="E36" s="7">
        <v>0</v>
      </c>
      <c r="F36" s="8">
        <f t="shared" si="1"/>
        <v>0</v>
      </c>
    </row>
    <row r="37" spans="1:6" ht="12.75">
      <c r="A37" s="21"/>
      <c r="B37" s="11" t="s">
        <v>23</v>
      </c>
      <c r="C37" s="7" t="s">
        <v>18</v>
      </c>
      <c r="D37" s="7">
        <v>5</v>
      </c>
      <c r="E37" s="7">
        <v>0</v>
      </c>
      <c r="F37" s="8">
        <f>E37*0.05</f>
        <v>0</v>
      </c>
    </row>
    <row r="38" spans="1:6" ht="12.75">
      <c r="A38" s="21"/>
      <c r="B38" s="5" t="s">
        <v>19</v>
      </c>
      <c r="C38" s="6"/>
      <c r="D38" s="7"/>
      <c r="E38" s="8"/>
      <c r="F38" s="9">
        <f>SUM(F23:F37)</f>
        <v>0</v>
      </c>
    </row>
    <row r="39" spans="1:6" ht="12.75">
      <c r="A39" s="21" t="s">
        <v>85</v>
      </c>
      <c r="B39" s="11"/>
      <c r="C39" s="6"/>
      <c r="D39" s="7"/>
      <c r="E39" s="8"/>
      <c r="F39" s="8"/>
    </row>
    <row r="40" spans="1:6" ht="12.75">
      <c r="A40" s="21"/>
      <c r="B40" s="11" t="s">
        <v>27</v>
      </c>
      <c r="C40" s="7" t="s">
        <v>6</v>
      </c>
      <c r="D40" s="7">
        <f>1.2*1.5</f>
        <v>1.7999999999999998</v>
      </c>
      <c r="E40" s="8">
        <v>0</v>
      </c>
      <c r="F40" s="8">
        <f aca="true" t="shared" si="2" ref="F40:F53">E40*D40</f>
        <v>0</v>
      </c>
    </row>
    <row r="41" spans="1:6" ht="25.5">
      <c r="A41" s="21"/>
      <c r="B41" s="11" t="s">
        <v>28</v>
      </c>
      <c r="C41" s="7" t="s">
        <v>6</v>
      </c>
      <c r="D41" s="7">
        <f>2.9*2.1</f>
        <v>6.09</v>
      </c>
      <c r="E41" s="8">
        <v>0</v>
      </c>
      <c r="F41" s="8">
        <f t="shared" si="2"/>
        <v>0</v>
      </c>
    </row>
    <row r="42" spans="1:6" ht="38.25">
      <c r="A42" s="21"/>
      <c r="B42" s="11" t="s">
        <v>54</v>
      </c>
      <c r="C42" s="25" t="s">
        <v>17</v>
      </c>
      <c r="D42" s="7">
        <v>1</v>
      </c>
      <c r="E42" s="8">
        <v>0</v>
      </c>
      <c r="F42" s="8">
        <f t="shared" si="2"/>
        <v>0</v>
      </c>
    </row>
    <row r="43" spans="1:6" ht="12.75">
      <c r="A43" s="21"/>
      <c r="B43" s="11" t="s">
        <v>30</v>
      </c>
      <c r="C43" s="7" t="s">
        <v>2</v>
      </c>
      <c r="D43" s="7">
        <v>1</v>
      </c>
      <c r="E43" s="8">
        <v>0</v>
      </c>
      <c r="F43" s="8">
        <f t="shared" si="2"/>
        <v>0</v>
      </c>
    </row>
    <row r="44" spans="1:6" ht="25.5">
      <c r="A44" s="21"/>
      <c r="B44" s="11" t="s">
        <v>68</v>
      </c>
      <c r="C44" s="7" t="s">
        <v>2</v>
      </c>
      <c r="D44" s="7">
        <v>1</v>
      </c>
      <c r="E44" s="8">
        <v>0</v>
      </c>
      <c r="F44" s="8">
        <f t="shared" si="2"/>
        <v>0</v>
      </c>
    </row>
    <row r="45" spans="1:6" ht="25.5">
      <c r="A45" s="21"/>
      <c r="B45" s="11" t="s">
        <v>29</v>
      </c>
      <c r="C45" s="7" t="s">
        <v>2</v>
      </c>
      <c r="D45" s="7">
        <v>1</v>
      </c>
      <c r="E45" s="8">
        <v>0</v>
      </c>
      <c r="F45" s="8">
        <f t="shared" si="2"/>
        <v>0</v>
      </c>
    </row>
    <row r="46" spans="1:6" ht="38.25">
      <c r="A46" s="21"/>
      <c r="B46" s="13" t="s">
        <v>25</v>
      </c>
      <c r="C46" s="7" t="s">
        <v>2</v>
      </c>
      <c r="D46" s="7">
        <v>2</v>
      </c>
      <c r="E46" s="8">
        <v>0</v>
      </c>
      <c r="F46" s="8">
        <f t="shared" si="2"/>
        <v>0</v>
      </c>
    </row>
    <row r="47" spans="1:6" ht="25.5">
      <c r="A47" s="21"/>
      <c r="B47" s="13" t="s">
        <v>69</v>
      </c>
      <c r="C47" s="7" t="s">
        <v>6</v>
      </c>
      <c r="D47" s="7">
        <f>((3.4+3.4+4.7+4.7)*3.25)+16</f>
        <v>68.65</v>
      </c>
      <c r="E47" s="8">
        <v>0</v>
      </c>
      <c r="F47" s="8">
        <f t="shared" si="2"/>
        <v>0</v>
      </c>
    </row>
    <row r="48" spans="1:6" ht="25.5">
      <c r="A48" s="21"/>
      <c r="B48" s="14" t="s">
        <v>39</v>
      </c>
      <c r="C48" s="7" t="s">
        <v>2</v>
      </c>
      <c r="D48" s="7">
        <v>4</v>
      </c>
      <c r="E48" s="8">
        <v>0</v>
      </c>
      <c r="F48" s="8">
        <f t="shared" si="2"/>
        <v>0</v>
      </c>
    </row>
    <row r="49" spans="1:6" ht="38.25">
      <c r="A49" s="21"/>
      <c r="B49" s="11" t="s">
        <v>72</v>
      </c>
      <c r="C49" s="15" t="s">
        <v>6</v>
      </c>
      <c r="D49" s="7">
        <v>16</v>
      </c>
      <c r="E49" s="8">
        <v>0</v>
      </c>
      <c r="F49" s="8">
        <f t="shared" si="2"/>
        <v>0</v>
      </c>
    </row>
    <row r="50" spans="1:6" ht="89.25">
      <c r="A50" s="21"/>
      <c r="B50" s="11" t="s">
        <v>59</v>
      </c>
      <c r="C50" s="15" t="s">
        <v>6</v>
      </c>
      <c r="D50" s="7">
        <v>16</v>
      </c>
      <c r="E50" s="8">
        <v>0</v>
      </c>
      <c r="F50" s="8">
        <f t="shared" si="2"/>
        <v>0</v>
      </c>
    </row>
    <row r="51" spans="1:9" ht="51">
      <c r="A51" s="21"/>
      <c r="B51" s="11" t="s">
        <v>73</v>
      </c>
      <c r="C51" s="7" t="s">
        <v>2</v>
      </c>
      <c r="D51" s="7">
        <v>2</v>
      </c>
      <c r="E51" s="12">
        <v>0</v>
      </c>
      <c r="F51" s="8">
        <f t="shared" si="2"/>
        <v>0</v>
      </c>
      <c r="I51" s="22"/>
    </row>
    <row r="52" spans="1:6" ht="38.25">
      <c r="A52" s="21"/>
      <c r="B52" s="26" t="s">
        <v>71</v>
      </c>
      <c r="C52" s="24" t="s">
        <v>6</v>
      </c>
      <c r="D52" s="7">
        <v>3</v>
      </c>
      <c r="E52" s="12">
        <v>0</v>
      </c>
      <c r="F52" s="8">
        <f t="shared" si="2"/>
        <v>0</v>
      </c>
    </row>
    <row r="53" spans="1:6" ht="12.75">
      <c r="A53" s="21"/>
      <c r="B53" s="11" t="s">
        <v>24</v>
      </c>
      <c r="C53" s="7" t="s">
        <v>6</v>
      </c>
      <c r="D53" s="7">
        <v>3.4</v>
      </c>
      <c r="E53" s="8">
        <v>0</v>
      </c>
      <c r="F53" s="8">
        <f t="shared" si="2"/>
        <v>0</v>
      </c>
    </row>
    <row r="54" spans="1:6" ht="12.75">
      <c r="A54" s="21"/>
      <c r="B54" s="16" t="s">
        <v>10</v>
      </c>
      <c r="C54" s="6" t="s">
        <v>18</v>
      </c>
      <c r="D54" s="7">
        <v>5</v>
      </c>
      <c r="E54" s="8">
        <f>SUM(F40:F53)</f>
        <v>0</v>
      </c>
      <c r="F54" s="8">
        <f>E54*0.05</f>
        <v>0</v>
      </c>
    </row>
    <row r="55" spans="1:6" ht="12.75">
      <c r="A55" s="10"/>
      <c r="B55" s="5" t="s">
        <v>19</v>
      </c>
      <c r="C55" s="6"/>
      <c r="D55" s="7"/>
      <c r="E55" s="8"/>
      <c r="F55" s="9">
        <f>SUM(F40:F54)</f>
        <v>0</v>
      </c>
    </row>
    <row r="56" spans="1:6" ht="12.75">
      <c r="A56" s="21" t="s">
        <v>86</v>
      </c>
      <c r="B56" s="11"/>
      <c r="C56" s="6"/>
      <c r="D56" s="7"/>
      <c r="E56" s="8"/>
      <c r="F56" s="8"/>
    </row>
    <row r="57" spans="1:6" ht="51">
      <c r="A57" s="21"/>
      <c r="B57" s="11" t="s">
        <v>73</v>
      </c>
      <c r="C57" s="7" t="s">
        <v>2</v>
      </c>
      <c r="D57" s="7">
        <v>1</v>
      </c>
      <c r="E57" s="8">
        <v>0</v>
      </c>
      <c r="F57" s="8">
        <f aca="true" t="shared" si="3" ref="F57:F68">E57*D57</f>
        <v>0</v>
      </c>
    </row>
    <row r="58" spans="1:6" ht="51">
      <c r="A58" s="21"/>
      <c r="B58" s="11" t="s">
        <v>74</v>
      </c>
      <c r="C58" s="7" t="s">
        <v>2</v>
      </c>
      <c r="D58" s="7">
        <v>1</v>
      </c>
      <c r="E58" s="8">
        <v>0</v>
      </c>
      <c r="F58" s="8">
        <f t="shared" si="3"/>
        <v>0</v>
      </c>
    </row>
    <row r="59" spans="1:6" ht="38.25">
      <c r="A59" s="21"/>
      <c r="B59" s="11" t="s">
        <v>55</v>
      </c>
      <c r="C59" s="25" t="s">
        <v>46</v>
      </c>
      <c r="D59" s="7">
        <v>1</v>
      </c>
      <c r="E59" s="8">
        <v>0</v>
      </c>
      <c r="F59" s="8">
        <f t="shared" si="3"/>
        <v>0</v>
      </c>
    </row>
    <row r="60" spans="1:6" ht="25.5">
      <c r="A60" s="21"/>
      <c r="B60" s="16" t="s">
        <v>47</v>
      </c>
      <c r="C60" s="7" t="s">
        <v>6</v>
      </c>
      <c r="D60" s="7">
        <f>((5.13+3.3+4.13+2+2.7+2.7+1.75+2.4+3)*1.6)</f>
        <v>43.376</v>
      </c>
      <c r="E60" s="8">
        <v>0</v>
      </c>
      <c r="F60" s="8">
        <f t="shared" si="3"/>
        <v>0</v>
      </c>
    </row>
    <row r="61" spans="1:6" ht="25.5">
      <c r="A61" s="21"/>
      <c r="B61" s="16" t="s">
        <v>21</v>
      </c>
      <c r="C61" s="7" t="s">
        <v>6</v>
      </c>
      <c r="D61" s="7">
        <f>((5.13+3.3+4.13+2+2.7+2.7+1.75+2.4+3)*1.65)+28</f>
        <v>72.73149999999998</v>
      </c>
      <c r="E61" s="8">
        <v>0</v>
      </c>
      <c r="F61" s="8">
        <f t="shared" si="3"/>
        <v>0</v>
      </c>
    </row>
    <row r="62" spans="1:6" ht="25.5">
      <c r="A62" s="21"/>
      <c r="B62" s="11" t="s">
        <v>22</v>
      </c>
      <c r="C62" s="7" t="s">
        <v>5</v>
      </c>
      <c r="D62" s="7">
        <v>6</v>
      </c>
      <c r="E62" s="8">
        <v>0</v>
      </c>
      <c r="F62" s="8">
        <f t="shared" si="3"/>
        <v>0</v>
      </c>
    </row>
    <row r="63" spans="1:9" ht="25.5">
      <c r="A63" s="21"/>
      <c r="B63" s="11" t="s">
        <v>63</v>
      </c>
      <c r="C63" s="7" t="s">
        <v>6</v>
      </c>
      <c r="D63" s="7">
        <v>28</v>
      </c>
      <c r="E63" s="8">
        <v>0</v>
      </c>
      <c r="F63" s="8">
        <f t="shared" si="3"/>
        <v>0</v>
      </c>
      <c r="I63" s="22"/>
    </row>
    <row r="64" spans="1:6" ht="89.25">
      <c r="A64" s="21"/>
      <c r="B64" s="11" t="s">
        <v>59</v>
      </c>
      <c r="C64" s="7" t="s">
        <v>6</v>
      </c>
      <c r="D64" s="7">
        <v>28</v>
      </c>
      <c r="E64" s="8">
        <v>0</v>
      </c>
      <c r="F64" s="8">
        <f t="shared" si="3"/>
        <v>0</v>
      </c>
    </row>
    <row r="65" spans="1:6" ht="25.5">
      <c r="A65" s="21"/>
      <c r="B65" s="11" t="s">
        <v>75</v>
      </c>
      <c r="C65" s="7" t="s">
        <v>6</v>
      </c>
      <c r="D65" s="7">
        <f>0.5*3.2*2</f>
        <v>3.2</v>
      </c>
      <c r="E65" s="8">
        <v>0</v>
      </c>
      <c r="F65" s="8">
        <f t="shared" si="3"/>
        <v>0</v>
      </c>
    </row>
    <row r="66" spans="1:6" ht="12.75">
      <c r="A66" s="21"/>
      <c r="B66" s="11" t="s">
        <v>76</v>
      </c>
      <c r="C66" s="7" t="s">
        <v>9</v>
      </c>
      <c r="D66" s="7">
        <f>((5.13+3.3+4.13+2+2.75+2.7+1.75+2.4+3))-(6*0.9)</f>
        <v>21.759999999999998</v>
      </c>
      <c r="E66" s="8">
        <v>0</v>
      </c>
      <c r="F66" s="8">
        <f t="shared" si="3"/>
        <v>0</v>
      </c>
    </row>
    <row r="67" spans="1:6" ht="25.5">
      <c r="A67" s="21"/>
      <c r="B67" s="11" t="s">
        <v>77</v>
      </c>
      <c r="C67" s="7" t="s">
        <v>48</v>
      </c>
      <c r="D67" s="7">
        <v>4</v>
      </c>
      <c r="E67" s="8">
        <v>0</v>
      </c>
      <c r="F67" s="8">
        <f t="shared" si="3"/>
        <v>0</v>
      </c>
    </row>
    <row r="68" spans="1:6" ht="25.5">
      <c r="A68" s="21"/>
      <c r="B68" s="16" t="s">
        <v>78</v>
      </c>
      <c r="C68" s="7" t="s">
        <v>9</v>
      </c>
      <c r="D68" s="7">
        <v>15</v>
      </c>
      <c r="E68" s="8">
        <v>0</v>
      </c>
      <c r="F68" s="8">
        <f t="shared" si="3"/>
        <v>0</v>
      </c>
    </row>
    <row r="69" spans="1:6" ht="12.75">
      <c r="A69" s="21"/>
      <c r="B69" s="16" t="s">
        <v>10</v>
      </c>
      <c r="C69" s="7" t="s">
        <v>18</v>
      </c>
      <c r="D69" s="7">
        <v>5</v>
      </c>
      <c r="E69" s="8">
        <f>SUM(F57:F68)</f>
        <v>0</v>
      </c>
      <c r="F69" s="8">
        <f>E69*0.05</f>
        <v>0</v>
      </c>
    </row>
    <row r="70" spans="1:6" ht="12.75">
      <c r="A70" s="10"/>
      <c r="B70" s="5" t="s">
        <v>19</v>
      </c>
      <c r="C70" s="6"/>
      <c r="D70" s="7"/>
      <c r="E70" s="8"/>
      <c r="F70" s="9">
        <f>SUM(F57:F69)</f>
        <v>0</v>
      </c>
    </row>
    <row r="71" spans="1:6" ht="12.75">
      <c r="A71" s="10" t="s">
        <v>81</v>
      </c>
      <c r="B71" s="16"/>
      <c r="C71" s="6"/>
      <c r="D71" s="7"/>
      <c r="E71" s="8"/>
      <c r="F71" s="8"/>
    </row>
    <row r="72" spans="1:6" ht="12.75">
      <c r="A72" s="10"/>
      <c r="B72" s="11" t="s">
        <v>49</v>
      </c>
      <c r="C72" s="7" t="s">
        <v>6</v>
      </c>
      <c r="D72" s="7">
        <f>3.7*1.5</f>
        <v>5.550000000000001</v>
      </c>
      <c r="E72" s="8">
        <v>0</v>
      </c>
      <c r="F72" s="8">
        <f aca="true" t="shared" si="4" ref="F72:F86">E72*D72</f>
        <v>0</v>
      </c>
    </row>
    <row r="73" spans="1:6" ht="25.5">
      <c r="A73" s="10"/>
      <c r="B73" s="11" t="s">
        <v>28</v>
      </c>
      <c r="C73" s="7" t="s">
        <v>6</v>
      </c>
      <c r="D73" s="7">
        <f>3.2*1.5</f>
        <v>4.800000000000001</v>
      </c>
      <c r="E73" s="8">
        <v>0</v>
      </c>
      <c r="F73" s="8">
        <f t="shared" si="4"/>
        <v>0</v>
      </c>
    </row>
    <row r="74" spans="1:6" ht="38.25">
      <c r="A74" s="10"/>
      <c r="B74" s="11" t="s">
        <v>55</v>
      </c>
      <c r="C74" s="25" t="s">
        <v>46</v>
      </c>
      <c r="D74" s="7">
        <v>1</v>
      </c>
      <c r="E74" s="8">
        <v>0</v>
      </c>
      <c r="F74" s="8">
        <f t="shared" si="4"/>
        <v>0</v>
      </c>
    </row>
    <row r="75" spans="1:6" ht="12.75">
      <c r="A75" s="10"/>
      <c r="B75" s="11" t="s">
        <v>30</v>
      </c>
      <c r="C75" s="7" t="s">
        <v>2</v>
      </c>
      <c r="D75" s="7">
        <v>1</v>
      </c>
      <c r="E75" s="8">
        <v>0</v>
      </c>
      <c r="F75" s="8">
        <f t="shared" si="4"/>
        <v>0</v>
      </c>
    </row>
    <row r="76" spans="1:6" ht="25.5">
      <c r="A76" s="10"/>
      <c r="B76" s="11" t="s">
        <v>29</v>
      </c>
      <c r="C76" s="7" t="s">
        <v>2</v>
      </c>
      <c r="D76" s="7">
        <v>1</v>
      </c>
      <c r="E76" s="8">
        <v>0</v>
      </c>
      <c r="F76" s="8">
        <f t="shared" si="4"/>
        <v>0</v>
      </c>
    </row>
    <row r="77" spans="1:6" ht="12.75">
      <c r="A77" s="10"/>
      <c r="B77" s="11" t="s">
        <v>30</v>
      </c>
      <c r="C77" s="7" t="s">
        <v>2</v>
      </c>
      <c r="D77" s="7">
        <v>1</v>
      </c>
      <c r="E77" s="8">
        <v>0</v>
      </c>
      <c r="F77" s="8">
        <f t="shared" si="4"/>
        <v>0</v>
      </c>
    </row>
    <row r="78" spans="1:6" ht="12.75">
      <c r="A78" s="10"/>
      <c r="B78" s="11" t="s">
        <v>79</v>
      </c>
      <c r="C78" s="7" t="s">
        <v>2</v>
      </c>
      <c r="D78" s="7">
        <v>1</v>
      </c>
      <c r="E78" s="8">
        <v>0</v>
      </c>
      <c r="F78" s="8">
        <f t="shared" si="4"/>
        <v>0</v>
      </c>
    </row>
    <row r="79" spans="1:6" ht="38.25">
      <c r="A79" s="10"/>
      <c r="B79" s="13" t="s">
        <v>25</v>
      </c>
      <c r="C79" s="7" t="s">
        <v>2</v>
      </c>
      <c r="D79" s="7">
        <v>2</v>
      </c>
      <c r="E79" s="8">
        <v>0</v>
      </c>
      <c r="F79" s="8">
        <f t="shared" si="4"/>
        <v>0</v>
      </c>
    </row>
    <row r="80" spans="1:6" ht="25.5">
      <c r="A80" s="10"/>
      <c r="B80" s="13" t="s">
        <v>80</v>
      </c>
      <c r="C80" s="7" t="s">
        <v>6</v>
      </c>
      <c r="D80" s="7">
        <f>((4.06+4.06+3.7+3.7)*3.25)+14.36</f>
        <v>64.8</v>
      </c>
      <c r="E80" s="8">
        <v>0</v>
      </c>
      <c r="F80" s="8">
        <f t="shared" si="4"/>
        <v>0</v>
      </c>
    </row>
    <row r="81" spans="1:12" ht="25.5">
      <c r="A81" s="10"/>
      <c r="B81" s="14" t="s">
        <v>39</v>
      </c>
      <c r="C81" s="7" t="s">
        <v>2</v>
      </c>
      <c r="D81" s="7">
        <v>2</v>
      </c>
      <c r="E81" s="8">
        <v>0</v>
      </c>
      <c r="F81" s="8">
        <f t="shared" si="4"/>
        <v>0</v>
      </c>
      <c r="I81" s="22"/>
      <c r="L81" s="27"/>
    </row>
    <row r="82" spans="1:12" ht="12.75">
      <c r="A82" s="10"/>
      <c r="B82" s="11" t="s">
        <v>16</v>
      </c>
      <c r="C82" s="15" t="s">
        <v>6</v>
      </c>
      <c r="D82" s="7">
        <v>14.4</v>
      </c>
      <c r="E82" s="8">
        <v>0</v>
      </c>
      <c r="F82" s="8">
        <f t="shared" si="4"/>
        <v>0</v>
      </c>
      <c r="L82" s="28"/>
    </row>
    <row r="83" spans="1:6" ht="89.25">
      <c r="A83" s="10"/>
      <c r="B83" s="11" t="s">
        <v>59</v>
      </c>
      <c r="C83" s="15" t="s">
        <v>6</v>
      </c>
      <c r="D83" s="7">
        <v>14.4</v>
      </c>
      <c r="E83" s="8">
        <v>0</v>
      </c>
      <c r="F83" s="8">
        <f t="shared" si="4"/>
        <v>0</v>
      </c>
    </row>
    <row r="84" spans="1:6" ht="38.25">
      <c r="A84" s="10"/>
      <c r="B84" s="11" t="s">
        <v>26</v>
      </c>
      <c r="C84" s="7" t="s">
        <v>2</v>
      </c>
      <c r="D84" s="7">
        <v>1</v>
      </c>
      <c r="E84" s="12">
        <v>0</v>
      </c>
      <c r="F84" s="8">
        <f t="shared" si="4"/>
        <v>0</v>
      </c>
    </row>
    <row r="85" spans="1:6" ht="38.25">
      <c r="A85" s="10"/>
      <c r="B85" s="26" t="s">
        <v>71</v>
      </c>
      <c r="C85" s="24" t="s">
        <v>6</v>
      </c>
      <c r="D85" s="7">
        <v>3.5</v>
      </c>
      <c r="E85" s="12">
        <v>0</v>
      </c>
      <c r="F85" s="8">
        <f t="shared" si="4"/>
        <v>0</v>
      </c>
    </row>
    <row r="86" spans="1:6" ht="12.75">
      <c r="A86" s="10"/>
      <c r="B86" s="11" t="s">
        <v>24</v>
      </c>
      <c r="C86" s="7" t="s">
        <v>6</v>
      </c>
      <c r="D86" s="7">
        <v>2</v>
      </c>
      <c r="E86" s="8">
        <v>0</v>
      </c>
      <c r="F86" s="8">
        <f t="shared" si="4"/>
        <v>0</v>
      </c>
    </row>
    <row r="87" spans="1:6" ht="12.75">
      <c r="A87" s="10"/>
      <c r="B87" s="16" t="s">
        <v>10</v>
      </c>
      <c r="C87" s="6" t="s">
        <v>18</v>
      </c>
      <c r="D87" s="7">
        <v>5</v>
      </c>
      <c r="E87" s="8">
        <f>SUM(F72:F86)</f>
        <v>0</v>
      </c>
      <c r="F87" s="8">
        <f>E87*0.05</f>
        <v>0</v>
      </c>
    </row>
    <row r="88" spans="1:6" ht="12.75">
      <c r="A88" s="10"/>
      <c r="B88" s="5" t="s">
        <v>19</v>
      </c>
      <c r="C88" s="6"/>
      <c r="D88" s="7"/>
      <c r="E88" s="8"/>
      <c r="F88" s="9">
        <f>SUM(F72:F87)</f>
        <v>0</v>
      </c>
    </row>
    <row r="89" spans="1:6" ht="12.75">
      <c r="A89" s="29"/>
      <c r="B89" s="30"/>
      <c r="C89" s="31"/>
      <c r="D89" s="32"/>
      <c r="E89" s="33"/>
      <c r="F89" s="34"/>
    </row>
    <row r="90" spans="1:6" ht="12.75">
      <c r="A90" s="29"/>
      <c r="B90" s="5" t="s">
        <v>31</v>
      </c>
      <c r="C90" s="6"/>
      <c r="D90" s="7"/>
      <c r="E90" s="8"/>
      <c r="F90" s="9">
        <f>SUM(F21,F38,F55,F70,F88)</f>
        <v>0</v>
      </c>
    </row>
    <row r="91" spans="1:32" s="38" customFormat="1" ht="12.75">
      <c r="A91" s="35"/>
      <c r="B91" s="36"/>
      <c r="C91" s="32"/>
      <c r="D91" s="32"/>
      <c r="E91" s="37"/>
      <c r="F91" s="37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</row>
    <row r="92" spans="1:9" ht="12.75">
      <c r="A92" s="35"/>
      <c r="B92" s="36"/>
      <c r="C92" s="39"/>
      <c r="D92" s="32"/>
      <c r="E92" s="37"/>
      <c r="F92" s="37"/>
      <c r="I92" s="22"/>
    </row>
    <row r="93" spans="1:7" ht="38.25">
      <c r="A93" s="35"/>
      <c r="B93" s="11" t="s">
        <v>87</v>
      </c>
      <c r="C93" s="6" t="s">
        <v>18</v>
      </c>
      <c r="D93" s="7">
        <v>2</v>
      </c>
      <c r="E93" s="8">
        <f>F90</f>
        <v>0</v>
      </c>
      <c r="F93" s="8">
        <f>E93*0.02</f>
        <v>0</v>
      </c>
      <c r="G93" s="35"/>
    </row>
    <row r="94" spans="1:7" ht="38.25">
      <c r="A94" s="35"/>
      <c r="B94" s="11" t="s">
        <v>88</v>
      </c>
      <c r="C94" s="6" t="s">
        <v>18</v>
      </c>
      <c r="D94" s="7">
        <v>2</v>
      </c>
      <c r="E94" s="8">
        <f>F90</f>
        <v>0</v>
      </c>
      <c r="F94" s="8">
        <f>E94*0.02</f>
        <v>0</v>
      </c>
      <c r="G94" s="35"/>
    </row>
    <row r="95" spans="1:7" ht="12.75">
      <c r="A95" s="35"/>
      <c r="B95" s="40"/>
      <c r="E95" s="41"/>
      <c r="F95" s="41"/>
      <c r="G95" s="35"/>
    </row>
    <row r="96" spans="1:7" ht="12.75">
      <c r="A96" s="35"/>
      <c r="B96" s="5" t="s">
        <v>53</v>
      </c>
      <c r="C96" s="6"/>
      <c r="D96" s="7"/>
      <c r="E96" s="8"/>
      <c r="F96" s="9">
        <f>SUM(F90:F94)</f>
        <v>0</v>
      </c>
      <c r="G96" s="35"/>
    </row>
    <row r="97" spans="1:7" ht="12.75">
      <c r="A97" s="35"/>
      <c r="B97" s="35"/>
      <c r="C97" s="37"/>
      <c r="D97" s="37"/>
      <c r="E97" s="37"/>
      <c r="F97" s="37"/>
      <c r="G97" s="35"/>
    </row>
    <row r="98" spans="1:7" ht="12.75">
      <c r="A98" s="35"/>
      <c r="B98" s="35"/>
      <c r="C98" s="32"/>
      <c r="D98" s="37"/>
      <c r="E98" s="37"/>
      <c r="F98" s="37"/>
      <c r="G98" s="35"/>
    </row>
    <row r="99" spans="2:6" ht="12.75">
      <c r="B99" s="74" t="s">
        <v>50</v>
      </c>
      <c r="C99" s="73"/>
      <c r="D99" s="73"/>
      <c r="E99" s="73"/>
      <c r="F99" s="41"/>
    </row>
    <row r="100" spans="2:6" ht="12.75">
      <c r="B100" s="40"/>
      <c r="E100" s="41"/>
      <c r="F100" s="41"/>
    </row>
    <row r="101" spans="1:6" ht="12.75">
      <c r="A101" s="6" t="s">
        <v>0</v>
      </c>
      <c r="B101" s="42" t="s">
        <v>8</v>
      </c>
      <c r="C101" s="6" t="s">
        <v>1</v>
      </c>
      <c r="D101" s="6" t="s">
        <v>3</v>
      </c>
      <c r="E101" s="43" t="s">
        <v>4</v>
      </c>
      <c r="F101" s="44" t="s">
        <v>7</v>
      </c>
    </row>
    <row r="102" spans="1:6" ht="12.75">
      <c r="A102" s="45" t="s">
        <v>81</v>
      </c>
      <c r="B102" s="11"/>
      <c r="C102" s="6"/>
      <c r="D102" s="6"/>
      <c r="E102" s="12"/>
      <c r="F102" s="12"/>
    </row>
    <row r="103" spans="1:6" ht="38.25">
      <c r="A103" s="10"/>
      <c r="B103" s="11" t="s">
        <v>58</v>
      </c>
      <c r="C103" s="15" t="s">
        <v>6</v>
      </c>
      <c r="D103" s="7">
        <f>(6.8*4.06)+(2.6*1.5)</f>
        <v>31.507999999999996</v>
      </c>
      <c r="E103" s="12">
        <v>0</v>
      </c>
      <c r="F103" s="8">
        <f>E103*D103</f>
        <v>0</v>
      </c>
    </row>
    <row r="104" spans="1:9" ht="89.25">
      <c r="A104" s="10"/>
      <c r="B104" s="11" t="s">
        <v>59</v>
      </c>
      <c r="C104" s="15" t="s">
        <v>6</v>
      </c>
      <c r="D104" s="7">
        <f>(6.8*4.06)+(2.6*1.5)</f>
        <v>31.507999999999996</v>
      </c>
      <c r="E104" s="12">
        <v>0</v>
      </c>
      <c r="F104" s="8">
        <f>E104*D104</f>
        <v>0</v>
      </c>
      <c r="I104" s="22"/>
    </row>
    <row r="105" spans="1:6" ht="12.75">
      <c r="A105" s="10"/>
      <c r="B105" s="16" t="s">
        <v>10</v>
      </c>
      <c r="C105" s="6" t="s">
        <v>18</v>
      </c>
      <c r="D105" s="7">
        <v>5</v>
      </c>
      <c r="E105" s="12">
        <f>SUM(F103:F104)</f>
        <v>0</v>
      </c>
      <c r="F105" s="8">
        <f>E105*0.05</f>
        <v>0</v>
      </c>
    </row>
    <row r="106" spans="1:6" ht="12.75">
      <c r="A106" s="10"/>
      <c r="B106" s="5" t="s">
        <v>19</v>
      </c>
      <c r="C106" s="6"/>
      <c r="D106" s="7"/>
      <c r="E106" s="8"/>
      <c r="F106" s="9">
        <f>SUM(F103:F105)</f>
        <v>0</v>
      </c>
    </row>
    <row r="107" spans="1:6" ht="12.75">
      <c r="A107" s="45"/>
      <c r="B107" s="11"/>
      <c r="C107" s="6"/>
      <c r="D107" s="7"/>
      <c r="E107" s="12"/>
      <c r="F107" s="12"/>
    </row>
    <row r="108" spans="1:6" ht="12.75">
      <c r="A108" s="10" t="s">
        <v>82</v>
      </c>
      <c r="B108" s="11"/>
      <c r="C108" s="6"/>
      <c r="D108" s="6"/>
      <c r="E108" s="12"/>
      <c r="F108" s="8"/>
    </row>
    <row r="109" spans="1:6" ht="38.25">
      <c r="A109" s="10"/>
      <c r="B109" s="11" t="s">
        <v>58</v>
      </c>
      <c r="C109" s="15" t="s">
        <v>6</v>
      </c>
      <c r="D109" s="7">
        <f>(4.12*4.75)+(2.57*1.6)</f>
        <v>23.682000000000002</v>
      </c>
      <c r="E109" s="12">
        <v>0</v>
      </c>
      <c r="F109" s="8">
        <f>E109*D109</f>
        <v>0</v>
      </c>
    </row>
    <row r="110" spans="1:11" ht="89.25">
      <c r="A110" s="10"/>
      <c r="B110" s="11" t="s">
        <v>59</v>
      </c>
      <c r="C110" s="15" t="s">
        <v>6</v>
      </c>
      <c r="D110" s="7">
        <f>(4.12*4.75)+(2.57*1.6)</f>
        <v>23.682000000000002</v>
      </c>
      <c r="E110" s="12">
        <v>0</v>
      </c>
      <c r="F110" s="8">
        <f>E110*D110</f>
        <v>0</v>
      </c>
      <c r="I110" s="22"/>
      <c r="K110" s="27"/>
    </row>
    <row r="111" spans="1:6" ht="12.75">
      <c r="A111" s="10"/>
      <c r="B111" s="16" t="s">
        <v>10</v>
      </c>
      <c r="C111" s="6" t="s">
        <v>18</v>
      </c>
      <c r="D111" s="7">
        <v>5</v>
      </c>
      <c r="E111" s="12">
        <f>SUM(F109:F110)</f>
        <v>0</v>
      </c>
      <c r="F111" s="8">
        <f>E111*0.05</f>
        <v>0</v>
      </c>
    </row>
    <row r="112" spans="1:6" ht="12.75">
      <c r="A112" s="10"/>
      <c r="B112" s="5" t="s">
        <v>19</v>
      </c>
      <c r="C112" s="6"/>
      <c r="D112" s="7"/>
      <c r="E112" s="8"/>
      <c r="F112" s="9">
        <f>SUM(F109:F111)</f>
        <v>0</v>
      </c>
    </row>
    <row r="113" spans="1:6" ht="12.75">
      <c r="A113" s="21"/>
      <c r="B113" s="11"/>
      <c r="C113" s="20"/>
      <c r="D113" s="6"/>
      <c r="E113" s="12"/>
      <c r="F113" s="8"/>
    </row>
    <row r="114" spans="1:6" ht="12.75">
      <c r="A114" s="35"/>
      <c r="B114" s="36"/>
      <c r="C114" s="32"/>
      <c r="D114" s="32"/>
      <c r="E114" s="46"/>
      <c r="F114" s="46"/>
    </row>
    <row r="115" spans="1:6" ht="12.75">
      <c r="A115" s="35"/>
      <c r="B115" s="5" t="s">
        <v>52</v>
      </c>
      <c r="C115" s="47"/>
      <c r="D115" s="47"/>
      <c r="E115" s="48"/>
      <c r="F115" s="48">
        <f>SUM(F106,F112)</f>
        <v>0</v>
      </c>
    </row>
    <row r="116" spans="1:6" ht="12.75">
      <c r="A116" s="35"/>
      <c r="B116" s="36"/>
      <c r="C116" s="32"/>
      <c r="D116" s="32"/>
      <c r="E116" s="46"/>
      <c r="F116" s="46"/>
    </row>
    <row r="117" spans="1:6" ht="12.75">
      <c r="A117" s="35"/>
      <c r="B117" s="40"/>
      <c r="E117" s="41"/>
      <c r="F117" s="41"/>
    </row>
    <row r="118" spans="1:6" ht="12.75">
      <c r="A118" s="35"/>
      <c r="B118" s="5" t="s">
        <v>90</v>
      </c>
      <c r="C118" s="6"/>
      <c r="D118" s="7"/>
      <c r="E118" s="8"/>
      <c r="F118" s="9">
        <f>SUM(F96,F115)</f>
        <v>0</v>
      </c>
    </row>
    <row r="119" spans="1:7" ht="12.75">
      <c r="A119" s="35"/>
      <c r="B119" s="49"/>
      <c r="C119" s="31"/>
      <c r="D119" s="31"/>
      <c r="E119" s="37"/>
      <c r="F119" s="37"/>
      <c r="G119" s="35"/>
    </row>
    <row r="120" spans="1:7" ht="12.75">
      <c r="A120" s="35"/>
      <c r="B120" s="49"/>
      <c r="C120" s="31"/>
      <c r="D120" s="31"/>
      <c r="E120" s="37"/>
      <c r="F120" s="37"/>
      <c r="G120" s="35"/>
    </row>
    <row r="121" spans="1:7" ht="12.75">
      <c r="A121" s="35"/>
      <c r="B121" s="49"/>
      <c r="C121" s="31"/>
      <c r="D121" s="31"/>
      <c r="E121" s="37"/>
      <c r="F121" s="37"/>
      <c r="G121" s="35"/>
    </row>
    <row r="122" spans="1:7" ht="12.75">
      <c r="A122" s="35"/>
      <c r="B122" s="35"/>
      <c r="C122" s="31"/>
      <c r="D122" s="31"/>
      <c r="E122" s="37"/>
      <c r="F122" s="37"/>
      <c r="G122" s="35"/>
    </row>
    <row r="123" spans="1:7" ht="12.75">
      <c r="A123" s="35"/>
      <c r="B123" s="50"/>
      <c r="C123" s="32"/>
      <c r="D123" s="32"/>
      <c r="E123" s="37"/>
      <c r="F123" s="37"/>
      <c r="G123" s="35"/>
    </row>
    <row r="124" spans="1:7" ht="12.75">
      <c r="A124" s="35"/>
      <c r="B124" s="35"/>
      <c r="C124" s="32"/>
      <c r="D124" s="31"/>
      <c r="E124" s="37"/>
      <c r="F124" s="37"/>
      <c r="G124" s="35"/>
    </row>
    <row r="125" spans="1:7" ht="12.75">
      <c r="A125" s="35"/>
      <c r="B125" s="35"/>
      <c r="C125" s="37"/>
      <c r="D125" s="37"/>
      <c r="E125" s="37"/>
      <c r="F125" s="37"/>
      <c r="G125" s="35"/>
    </row>
    <row r="126" spans="1:7" ht="12.75">
      <c r="A126" s="35"/>
      <c r="B126" s="35"/>
      <c r="C126" s="31"/>
      <c r="D126" s="32"/>
      <c r="E126" s="37"/>
      <c r="F126" s="37"/>
      <c r="G126" s="35"/>
    </row>
    <row r="127" spans="1:7" ht="12.75">
      <c r="A127" s="35"/>
      <c r="B127" s="35"/>
      <c r="C127" s="31"/>
      <c r="D127" s="32"/>
      <c r="E127" s="37"/>
      <c r="F127" s="37"/>
      <c r="G127" s="35"/>
    </row>
    <row r="128" spans="1:7" ht="12.75">
      <c r="A128" s="35"/>
      <c r="B128" s="35"/>
      <c r="C128" s="39"/>
      <c r="D128" s="32"/>
      <c r="E128" s="37"/>
      <c r="F128" s="37"/>
      <c r="G128" s="35"/>
    </row>
    <row r="129" spans="1:7" ht="12.75">
      <c r="A129" s="35"/>
      <c r="B129" s="35"/>
      <c r="C129" s="39"/>
      <c r="D129" s="32"/>
      <c r="E129" s="37"/>
      <c r="F129" s="37"/>
      <c r="G129" s="35"/>
    </row>
    <row r="130" spans="1:7" ht="12.75">
      <c r="A130" s="35"/>
      <c r="B130" s="49"/>
      <c r="C130" s="32"/>
      <c r="D130" s="32"/>
      <c r="E130" s="37"/>
      <c r="F130" s="37"/>
      <c r="G130" s="35"/>
    </row>
    <row r="131" spans="1:7" ht="12.75">
      <c r="A131" s="35"/>
      <c r="B131" s="49"/>
      <c r="C131" s="32"/>
      <c r="D131" s="32"/>
      <c r="E131" s="37"/>
      <c r="F131" s="37"/>
      <c r="G131" s="35"/>
    </row>
    <row r="132" spans="1:7" ht="12.75">
      <c r="A132" s="35"/>
      <c r="B132" s="49"/>
      <c r="C132" s="32"/>
      <c r="D132" s="32"/>
      <c r="E132" s="37"/>
      <c r="F132" s="37"/>
      <c r="G132" s="35"/>
    </row>
    <row r="133" spans="1:7" ht="12.75">
      <c r="A133" s="35"/>
      <c r="B133" s="50"/>
      <c r="C133" s="32"/>
      <c r="D133" s="32"/>
      <c r="E133" s="37"/>
      <c r="F133" s="37"/>
      <c r="G133" s="35"/>
    </row>
    <row r="134" spans="1:7" ht="12.75">
      <c r="A134" s="35"/>
      <c r="B134" s="35"/>
      <c r="C134" s="31"/>
      <c r="D134" s="32"/>
      <c r="E134" s="37"/>
      <c r="F134" s="37"/>
      <c r="G134" s="35"/>
    </row>
    <row r="135" spans="1:7" ht="12.75">
      <c r="A135" s="35"/>
      <c r="B135" s="35"/>
      <c r="C135" s="31"/>
      <c r="D135" s="32"/>
      <c r="E135" s="37"/>
      <c r="F135" s="37"/>
      <c r="G135" s="35"/>
    </row>
    <row r="136" spans="1:7" ht="12.75">
      <c r="A136" s="35"/>
      <c r="B136" s="35"/>
      <c r="C136" s="31"/>
      <c r="D136" s="32"/>
      <c r="E136" s="37"/>
      <c r="F136" s="37"/>
      <c r="G136" s="35"/>
    </row>
    <row r="137" spans="1:7" ht="12.75">
      <c r="A137" s="35"/>
      <c r="B137" s="35"/>
      <c r="C137" s="31"/>
      <c r="D137" s="32"/>
      <c r="E137" s="37"/>
      <c r="F137" s="37"/>
      <c r="G137" s="35"/>
    </row>
    <row r="138" spans="1:7" ht="12.75">
      <c r="A138" s="35"/>
      <c r="B138" s="35"/>
      <c r="C138" s="31"/>
      <c r="D138" s="32"/>
      <c r="E138" s="37"/>
      <c r="F138" s="37"/>
      <c r="G138" s="35"/>
    </row>
    <row r="139" spans="1:7" ht="12.75">
      <c r="A139" s="35"/>
      <c r="B139" s="35"/>
      <c r="C139" s="31"/>
      <c r="D139" s="32"/>
      <c r="E139" s="37"/>
      <c r="F139" s="37"/>
      <c r="G139" s="35"/>
    </row>
    <row r="140" spans="1:7" ht="12.75">
      <c r="A140" s="35"/>
      <c r="B140" s="35"/>
      <c r="C140" s="31"/>
      <c r="D140" s="32"/>
      <c r="E140" s="37"/>
      <c r="F140" s="37"/>
      <c r="G140" s="35"/>
    </row>
    <row r="141" spans="1:7" ht="12.75">
      <c r="A141" s="35"/>
      <c r="B141" s="35"/>
      <c r="C141" s="31"/>
      <c r="D141" s="32"/>
      <c r="E141" s="37"/>
      <c r="F141" s="37"/>
      <c r="G141" s="35"/>
    </row>
    <row r="142" spans="1:7" ht="12.75">
      <c r="A142" s="35"/>
      <c r="B142" s="50"/>
      <c r="C142" s="31"/>
      <c r="D142" s="32"/>
      <c r="E142" s="37"/>
      <c r="F142" s="37"/>
      <c r="G142" s="35"/>
    </row>
    <row r="143" spans="1:7" ht="12.75">
      <c r="A143" s="35"/>
      <c r="B143" s="35"/>
      <c r="C143" s="37"/>
      <c r="D143" s="51"/>
      <c r="E143" s="37"/>
      <c r="F143" s="37"/>
      <c r="G143" s="35"/>
    </row>
    <row r="144" spans="2:7" ht="12.75">
      <c r="B144" s="35"/>
      <c r="C144" s="37"/>
      <c r="D144" s="37"/>
      <c r="E144" s="37"/>
      <c r="F144" s="37"/>
      <c r="G144" s="35"/>
    </row>
    <row r="145" ht="12.75">
      <c r="G145" s="35"/>
    </row>
    <row r="146" ht="12.75">
      <c r="G146" s="35"/>
    </row>
  </sheetData>
  <mergeCells count="2">
    <mergeCell ref="B2:E2"/>
    <mergeCell ref="B99:E99"/>
  </mergeCells>
  <printOptions/>
  <pageMargins left="1.05" right="0.44" top="1" bottom="1" header="0.5" footer="0.5"/>
  <pageSetup horizontalDpi="600" verticalDpi="600" orientation="portrait" paperSize="9" r:id="rId1"/>
  <headerFooter alignWithMargins="0">
    <oddHeader>&amp;C&amp;"Arial,Kursywa"Remont wnętrza budynku Przychodni Rejonowej nr 1 w Jędrzejowie - Parter i I piętro&amp;"Arial,Normalny"
Strona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</dc:creator>
  <cp:keywords/>
  <dc:description/>
  <cp:lastModifiedBy>PTompolski</cp:lastModifiedBy>
  <cp:lastPrinted>2009-08-13T20:23:06Z</cp:lastPrinted>
  <dcterms:created xsi:type="dcterms:W3CDTF">2009-02-06T07:10:03Z</dcterms:created>
  <dcterms:modified xsi:type="dcterms:W3CDTF">2009-08-14T07:14:43Z</dcterms:modified>
  <cp:category/>
  <cp:version/>
  <cp:contentType/>
  <cp:contentStatus/>
</cp:coreProperties>
</file>