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Str tyt." sheetId="1" r:id="rId1"/>
    <sheet name="I Piętro" sheetId="2" r:id="rId2"/>
  </sheets>
  <definedNames/>
  <calcPr fullCalcOnLoad="1"/>
</workbook>
</file>

<file path=xl/sharedStrings.xml><?xml version="1.0" encoding="utf-8"?>
<sst xmlns="http://schemas.openxmlformats.org/spreadsheetml/2006/main" count="200" uniqueCount="72">
  <si>
    <t>Lp.</t>
  </si>
  <si>
    <t>jednostka</t>
  </si>
  <si>
    <t>szt</t>
  </si>
  <si>
    <t>obmiar</t>
  </si>
  <si>
    <t>cena</t>
  </si>
  <si>
    <t>szt.</t>
  </si>
  <si>
    <t>m2</t>
  </si>
  <si>
    <t>wymiana baterii</t>
  </si>
  <si>
    <t>wartość</t>
  </si>
  <si>
    <t>Roboty scalone</t>
  </si>
  <si>
    <t>`</t>
  </si>
  <si>
    <t>materiały pomocnicze</t>
  </si>
  <si>
    <t>wylewka samopoziomujaca</t>
  </si>
  <si>
    <t>płytki + cokolik na podłodze</t>
  </si>
  <si>
    <t>%</t>
  </si>
  <si>
    <t>Razem</t>
  </si>
  <si>
    <t>założenie lamp oprawa rastrowa typ Aga Light 2x36W</t>
  </si>
  <si>
    <t>materiały pomocnicze dla całości</t>
  </si>
  <si>
    <t>wylewka cementowa z izolacją folią PE</t>
  </si>
  <si>
    <t>założenie wertikali atest ppoż</t>
  </si>
  <si>
    <t>wymiana baterii na baterię z możliwością uruchmienia przedramieniem - typ Clinic</t>
  </si>
  <si>
    <t>tarket na podlodze wraz z przyg podłoża i wywinięciem cokołów</t>
  </si>
  <si>
    <t>ułożenie glazury - fartuch z przyg podłoża</t>
  </si>
  <si>
    <t>wymiana umywalki na umyw na szafce</t>
  </si>
  <si>
    <t>założenie zlewu na szafce</t>
  </si>
  <si>
    <t>malowanie ścian + sufit+gładź - farba lateksowa</t>
  </si>
  <si>
    <t>wymiana umywalki na umywalkę na szafce</t>
  </si>
  <si>
    <t>Nazwa zadania:</t>
  </si>
  <si>
    <t>Inwestor:</t>
  </si>
  <si>
    <t>Podatek VAT 22%</t>
  </si>
  <si>
    <t>Wartość kosztorysowa</t>
  </si>
  <si>
    <t>Sporządził:</t>
  </si>
  <si>
    <t>Wskaźniki cenowe na podstawie:</t>
  </si>
  <si>
    <t>1. analiza własna</t>
  </si>
  <si>
    <t>2. dane rynkowe</t>
  </si>
  <si>
    <t>Zakład Podstawowej Opieki Zdrowotnej ul. B. Chrobrego 4, 28-300 Jędrzejów</t>
  </si>
  <si>
    <t xml:space="preserve">Razem koszty netto </t>
  </si>
  <si>
    <t>wymiana lamp podwójnych na rastrowe typ Aga Light 2x36W</t>
  </si>
  <si>
    <t>skucie płytek-ściany</t>
  </si>
  <si>
    <t>ułożenie płytek na ścian.-pełna wysokość 3,0</t>
  </si>
  <si>
    <t>sufit podwieszany-obnizony do 3,0m</t>
  </si>
  <si>
    <t>zabudowy pionów g-k</t>
  </si>
  <si>
    <t>3 żeberka</t>
  </si>
  <si>
    <t>15 żeberek</t>
  </si>
  <si>
    <t>rozbiórka - ściana z glazury</t>
  </si>
  <si>
    <t>założenie termy</t>
  </si>
  <si>
    <t>I PIETRO BUDYNKU</t>
  </si>
  <si>
    <t xml:space="preserve">zabudow g-k </t>
  </si>
  <si>
    <t xml:space="preserve">wymiana muszli klozet. </t>
  </si>
  <si>
    <t xml:space="preserve">wymiana umywalki </t>
  </si>
  <si>
    <t>10+10 żeberek</t>
  </si>
  <si>
    <t>7+7 żeberek</t>
  </si>
  <si>
    <t xml:space="preserve">wymiana baterii </t>
  </si>
  <si>
    <t>RAZEM I PIĘTRO</t>
  </si>
  <si>
    <t>OGÓŁEM I PIĘTRO</t>
  </si>
  <si>
    <t>wymiana grzejnika Purmo Hygiene H20 1200x600mm plus głowica termostatyczna</t>
  </si>
  <si>
    <t>wymiana grzejnika Purmo Hygiene H20 1400x600mm plus głowica termostatyczna</t>
  </si>
  <si>
    <t>wymiana grzejnika Purmo Hygiene H20 700x600mm plus głowica termosatyczna</t>
  </si>
  <si>
    <t>wymiana grzejnika Purmo Hygiene H20 700x600mm+głowica termostat</t>
  </si>
  <si>
    <t>przeróbka instalacji elektrycznych z wymianą tablic pI piętra</t>
  </si>
  <si>
    <t>przeróbka instalacji sanitarnych wod-kan I piętra - przekucia, podejścia, piony, instalacje wewnętrzne itp.</t>
  </si>
  <si>
    <t>Koszty netto I piętro</t>
  </si>
  <si>
    <t>Jędrzejów lipiec 2010r</t>
  </si>
  <si>
    <t>Remont wnętrza budynku Przychodni Rejonowej nr 1 w Jędrzejowie przy Ul. 11 LISTOPADA 26 z uwzględnieniem dostosowania do wymogów Rozporządzenia Ministra Zdrowia z dnia 10.11.2006r w sprawie wymagań jakim powinny odpowiadać pod względem fachowym i sanitarnym pomieszczenia zakładu opieki zdrowotnej. ETAP II</t>
  </si>
  <si>
    <t>pom nr 3</t>
  </si>
  <si>
    <t>pom nr 4</t>
  </si>
  <si>
    <t>pom nr 5</t>
  </si>
  <si>
    <t>pom nr 7</t>
  </si>
  <si>
    <t>pom nr 8</t>
  </si>
  <si>
    <t>pom nr 9</t>
  </si>
  <si>
    <t>pom nr 10</t>
  </si>
  <si>
    <t>PRZEDMIAR ROBÓT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</si>
</sst>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9">
    <font>
      <sz val="10"/>
      <name val="Arial"/>
      <family val="0"/>
    </font>
    <font>
      <b/>
      <sz val="10"/>
      <name val="Arial"/>
      <family val="2"/>
    </font>
    <font>
      <sz val="20"/>
      <name val="Times New Roman"/>
      <family val="1"/>
    </font>
    <font>
      <b/>
      <sz val="22"/>
      <name val="Times New Roman"/>
      <family val="1"/>
    </font>
    <font>
      <b/>
      <sz val="22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>
      <alignment wrapText="1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164" fontId="0" fillId="0" borderId="0" xfId="0" applyNumberFormat="1" applyBorder="1" applyAlignment="1">
      <alignment vertic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0" fillId="0" borderId="2" xfId="0" applyFill="1" applyBorder="1" applyAlignment="1">
      <alignment wrapText="1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2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1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164" fontId="6" fillId="0" borderId="8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K29" sqref="K29"/>
    </sheetView>
  </sheetViews>
  <sheetFormatPr defaultColWidth="9.140625" defaultRowHeight="12.75"/>
  <sheetData>
    <row r="1" spans="1:9" ht="26.25">
      <c r="A1" s="35"/>
      <c r="B1" s="35"/>
      <c r="C1" s="35"/>
      <c r="D1" s="35"/>
      <c r="E1" s="35"/>
      <c r="F1" s="35"/>
      <c r="G1" s="35"/>
      <c r="H1" s="35"/>
      <c r="I1" s="35"/>
    </row>
    <row r="2" spans="1:9" ht="56.25" customHeight="1">
      <c r="A2" s="68" t="s">
        <v>71</v>
      </c>
      <c r="B2" s="68"/>
      <c r="C2" s="69"/>
      <c r="D2" s="68"/>
      <c r="E2" s="68"/>
      <c r="F2" s="68"/>
      <c r="G2" s="68"/>
      <c r="H2" s="68"/>
      <c r="I2" s="68"/>
    </row>
    <row r="3" spans="1:9" ht="17.25" customHeight="1">
      <c r="A3" s="35"/>
      <c r="B3" s="35"/>
      <c r="C3" s="35"/>
      <c r="D3" s="35"/>
      <c r="E3" s="35"/>
      <c r="F3" s="35"/>
      <c r="G3" s="35"/>
      <c r="H3" s="35"/>
      <c r="I3" s="35"/>
    </row>
    <row r="4" spans="1:9" ht="19.5" customHeight="1">
      <c r="A4" s="35"/>
      <c r="B4" s="35"/>
      <c r="C4" s="35"/>
      <c r="D4" s="35"/>
      <c r="E4" s="35"/>
      <c r="F4" s="35"/>
      <c r="G4" s="35"/>
      <c r="H4" s="35"/>
      <c r="I4" s="35"/>
    </row>
    <row r="5" spans="1:9" ht="24.75" customHeight="1">
      <c r="A5" s="70"/>
      <c r="B5" s="70"/>
      <c r="C5" s="71"/>
      <c r="D5" s="70"/>
      <c r="E5" s="70"/>
      <c r="F5" s="70"/>
      <c r="G5" s="70"/>
      <c r="H5" s="70"/>
      <c r="I5" s="70"/>
    </row>
    <row r="6" spans="1:9" ht="18.75" hidden="1">
      <c r="A6" s="36"/>
      <c r="B6" s="36"/>
      <c r="C6" s="36"/>
      <c r="D6" s="36"/>
      <c r="E6" s="36"/>
      <c r="F6" s="36"/>
      <c r="G6" s="36"/>
      <c r="H6" s="36"/>
      <c r="I6" s="36"/>
    </row>
    <row r="7" spans="1:9" ht="18.75" hidden="1">
      <c r="A7" s="36"/>
      <c r="B7" s="36"/>
      <c r="C7" s="36"/>
      <c r="D7" s="36"/>
      <c r="E7" s="36"/>
      <c r="F7" s="36"/>
      <c r="G7" s="36"/>
      <c r="H7" s="36"/>
      <c r="I7" s="36"/>
    </row>
    <row r="8" spans="1:9" ht="18.75" hidden="1">
      <c r="A8" s="37" t="s">
        <v>27</v>
      </c>
      <c r="B8" s="36"/>
      <c r="C8" s="36"/>
      <c r="D8" s="36"/>
      <c r="E8" s="36"/>
      <c r="F8" s="36"/>
      <c r="G8" s="36"/>
      <c r="H8" s="36"/>
      <c r="I8" s="36"/>
    </row>
    <row r="9" spans="1:9" ht="97.5" customHeight="1">
      <c r="A9" s="72" t="s">
        <v>63</v>
      </c>
      <c r="B9" s="72"/>
      <c r="C9" s="72"/>
      <c r="D9" s="72"/>
      <c r="E9" s="72"/>
      <c r="F9" s="72"/>
      <c r="G9" s="72"/>
      <c r="H9" s="72"/>
      <c r="I9" s="72"/>
    </row>
    <row r="10" spans="1:9" ht="18.75">
      <c r="A10" s="36"/>
      <c r="B10" s="36"/>
      <c r="C10" s="36"/>
      <c r="D10" s="36"/>
      <c r="E10" s="36"/>
      <c r="F10" s="36"/>
      <c r="G10" s="36"/>
      <c r="H10" s="36"/>
      <c r="I10" s="36"/>
    </row>
    <row r="11" spans="1:9" ht="18.75">
      <c r="A11" s="36"/>
      <c r="B11" s="36"/>
      <c r="C11" s="36"/>
      <c r="D11" s="36"/>
      <c r="E11" s="36"/>
      <c r="F11" s="36"/>
      <c r="G11" s="36"/>
      <c r="H11" s="36"/>
      <c r="I11" s="36"/>
    </row>
    <row r="12" spans="1:9" ht="18.75">
      <c r="A12" s="37" t="s">
        <v>28</v>
      </c>
      <c r="B12" s="36"/>
      <c r="C12" s="36"/>
      <c r="D12" s="36"/>
      <c r="E12" s="36"/>
      <c r="F12" s="36"/>
      <c r="G12" s="36"/>
      <c r="H12" s="36"/>
      <c r="I12" s="36"/>
    </row>
    <row r="13" spans="1:9" ht="39" customHeight="1">
      <c r="A13" s="72" t="s">
        <v>35</v>
      </c>
      <c r="B13" s="72"/>
      <c r="C13" s="72"/>
      <c r="D13" s="72"/>
      <c r="E13" s="72"/>
      <c r="F13" s="72"/>
      <c r="G13" s="72"/>
      <c r="H13" s="72"/>
      <c r="I13" s="72"/>
    </row>
    <row r="14" spans="1:9" ht="19.5" thickBot="1">
      <c r="A14" s="36"/>
      <c r="B14" s="36"/>
      <c r="C14" s="36"/>
      <c r="D14" s="36"/>
      <c r="E14" s="36"/>
      <c r="F14" s="36"/>
      <c r="G14" s="36"/>
      <c r="H14" s="36"/>
      <c r="I14" s="36"/>
    </row>
    <row r="15" spans="1:9" ht="19.5" thickTop="1">
      <c r="A15" s="57" t="s">
        <v>61</v>
      </c>
      <c r="B15" s="58"/>
      <c r="C15" s="58"/>
      <c r="D15" s="58"/>
      <c r="E15" s="59">
        <f>'I Piętro'!F106</f>
        <v>0</v>
      </c>
      <c r="F15" s="59"/>
      <c r="G15" s="59"/>
      <c r="H15" s="59"/>
      <c r="I15" s="60"/>
    </row>
    <row r="16" spans="1:9" ht="18.75">
      <c r="A16" s="57" t="s">
        <v>36</v>
      </c>
      <c r="B16" s="58"/>
      <c r="C16" s="58"/>
      <c r="D16" s="58"/>
      <c r="E16" s="61">
        <f>SUM(E15:I15)</f>
        <v>0</v>
      </c>
      <c r="F16" s="61"/>
      <c r="G16" s="61"/>
      <c r="H16" s="61"/>
      <c r="I16" s="62"/>
    </row>
    <row r="17" spans="1:9" ht="18.75">
      <c r="A17" s="57" t="s">
        <v>29</v>
      </c>
      <c r="B17" s="58"/>
      <c r="C17" s="58"/>
      <c r="D17" s="58"/>
      <c r="E17" s="61">
        <f>E16*0.22</f>
        <v>0</v>
      </c>
      <c r="F17" s="61"/>
      <c r="G17" s="61"/>
      <c r="H17" s="61"/>
      <c r="I17" s="62"/>
    </row>
    <row r="18" spans="1:9" ht="19.5" thickBot="1">
      <c r="A18" s="63" t="s">
        <v>30</v>
      </c>
      <c r="B18" s="64"/>
      <c r="C18" s="64"/>
      <c r="D18" s="64"/>
      <c r="E18" s="65">
        <f>SUM(E16:I17)</f>
        <v>0</v>
      </c>
      <c r="F18" s="65"/>
      <c r="G18" s="65"/>
      <c r="H18" s="65"/>
      <c r="I18" s="66"/>
    </row>
    <row r="19" spans="1:9" ht="19.5" thickTop="1">
      <c r="A19" s="36"/>
      <c r="B19" s="36"/>
      <c r="C19" s="36"/>
      <c r="D19" s="36"/>
      <c r="E19" s="36"/>
      <c r="F19" s="36"/>
      <c r="G19" s="36"/>
      <c r="H19" s="36"/>
      <c r="I19" s="36"/>
    </row>
    <row r="20" spans="1:9" ht="18.75">
      <c r="A20" s="36"/>
      <c r="B20" s="36"/>
      <c r="C20" s="36"/>
      <c r="D20" s="36"/>
      <c r="E20" s="36"/>
      <c r="F20" s="36"/>
      <c r="G20" s="38" t="s">
        <v>31</v>
      </c>
      <c r="H20" s="36"/>
      <c r="I20" s="36"/>
    </row>
    <row r="21" spans="1:9" ht="15.75">
      <c r="A21" s="38" t="s">
        <v>32</v>
      </c>
      <c r="B21" s="38"/>
      <c r="C21" s="38"/>
      <c r="D21" s="38"/>
      <c r="E21" s="38"/>
      <c r="F21" s="38"/>
      <c r="G21" s="38"/>
      <c r="H21" s="38"/>
      <c r="I21" s="38"/>
    </row>
    <row r="22" spans="1:9" ht="50.25" customHeight="1">
      <c r="A22" s="67" t="s">
        <v>33</v>
      </c>
      <c r="B22" s="67"/>
      <c r="C22" s="67"/>
      <c r="D22" s="67"/>
      <c r="E22" s="38"/>
      <c r="F22" s="38"/>
      <c r="G22" s="38"/>
      <c r="H22" s="38"/>
      <c r="I22" s="38"/>
    </row>
    <row r="23" spans="1:9" ht="15.75">
      <c r="A23" s="67" t="s">
        <v>34</v>
      </c>
      <c r="B23" s="67"/>
      <c r="C23" s="67"/>
      <c r="D23" s="67"/>
      <c r="E23" s="38"/>
      <c r="F23" s="38"/>
      <c r="G23" s="38"/>
      <c r="H23" s="38"/>
      <c r="I23" s="38"/>
    </row>
    <row r="24" spans="1:9" ht="26.25">
      <c r="A24" s="35"/>
      <c r="B24" s="35"/>
      <c r="C24" s="35"/>
      <c r="D24" s="55"/>
      <c r="E24" s="56"/>
      <c r="F24" s="56"/>
      <c r="G24" s="35"/>
      <c r="H24" s="35"/>
      <c r="I24" s="35"/>
    </row>
    <row r="25" spans="1:9" ht="26.25">
      <c r="A25" s="35"/>
      <c r="B25" s="35"/>
      <c r="C25" s="35"/>
      <c r="D25" s="55" t="s">
        <v>62</v>
      </c>
      <c r="E25" s="56"/>
      <c r="F25" s="56"/>
      <c r="G25" s="35"/>
      <c r="H25" s="35"/>
      <c r="I25" s="35"/>
    </row>
    <row r="26" spans="1:9" ht="26.25">
      <c r="A26" s="35"/>
      <c r="B26" s="35"/>
      <c r="C26" s="35"/>
      <c r="D26" s="35"/>
      <c r="E26" s="35"/>
      <c r="F26" s="35"/>
      <c r="G26" s="35"/>
      <c r="H26" s="35"/>
      <c r="I26" s="35"/>
    </row>
    <row r="27" ht="57" customHeight="1"/>
  </sheetData>
  <mergeCells count="16">
    <mergeCell ref="A17:D17"/>
    <mergeCell ref="E17:I17"/>
    <mergeCell ref="A2:I2"/>
    <mergeCell ref="A5:I5"/>
    <mergeCell ref="A9:I9"/>
    <mergeCell ref="A13:I13"/>
    <mergeCell ref="D24:F24"/>
    <mergeCell ref="D25:F25"/>
    <mergeCell ref="A15:D15"/>
    <mergeCell ref="E15:I15"/>
    <mergeCell ref="A16:D16"/>
    <mergeCell ref="E16:I16"/>
    <mergeCell ref="A18:D18"/>
    <mergeCell ref="E18:I18"/>
    <mergeCell ref="A22:D22"/>
    <mergeCell ref="A23:D23"/>
  </mergeCells>
  <printOptions/>
  <pageMargins left="0.88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5"/>
  <sheetViews>
    <sheetView workbookViewId="0" topLeftCell="A94">
      <selection activeCell="G63" sqref="G63"/>
    </sheetView>
  </sheetViews>
  <sheetFormatPr defaultColWidth="9.140625" defaultRowHeight="12.75"/>
  <cols>
    <col min="2" max="2" width="30.57421875" style="18" customWidth="1"/>
    <col min="3" max="3" width="10.7109375" style="21" customWidth="1"/>
    <col min="4" max="4" width="9.140625" style="21" customWidth="1"/>
    <col min="5" max="5" width="12.8515625" style="22" customWidth="1"/>
    <col min="6" max="6" width="12.7109375" style="22" customWidth="1"/>
    <col min="9" max="9" width="12.140625" style="0" bestFit="1" customWidth="1"/>
  </cols>
  <sheetData>
    <row r="2" spans="2:5" ht="12.75">
      <c r="B2" s="73" t="s">
        <v>46</v>
      </c>
      <c r="C2" s="74"/>
      <c r="D2" s="74"/>
      <c r="E2" s="74"/>
    </row>
    <row r="4" spans="1:6" ht="12.75">
      <c r="A4" s="1" t="s">
        <v>0</v>
      </c>
      <c r="B4" s="17" t="s">
        <v>9</v>
      </c>
      <c r="C4" s="1" t="s">
        <v>1</v>
      </c>
      <c r="D4" s="1" t="s">
        <v>3</v>
      </c>
      <c r="E4" s="9" t="s">
        <v>4</v>
      </c>
      <c r="F4" s="20" t="s">
        <v>8</v>
      </c>
    </row>
    <row r="5" spans="1:6" ht="12.75">
      <c r="A5" s="44" t="s">
        <v>64</v>
      </c>
      <c r="B5" s="6"/>
      <c r="C5" s="1"/>
      <c r="D5" s="5"/>
      <c r="E5" s="24"/>
      <c r="F5" s="24"/>
    </row>
    <row r="6" spans="1:6" ht="12.75">
      <c r="A6" s="4"/>
      <c r="B6" s="6" t="s">
        <v>44</v>
      </c>
      <c r="C6" s="5" t="s">
        <v>6</v>
      </c>
      <c r="D6" s="5">
        <f>1.5*1.5</f>
        <v>2.25</v>
      </c>
      <c r="E6" s="10">
        <v>0</v>
      </c>
      <c r="F6" s="10">
        <f aca="true" t="shared" si="0" ref="F6:F18">E6*D6</f>
        <v>0</v>
      </c>
    </row>
    <row r="7" spans="1:6" ht="25.5">
      <c r="A7" s="4"/>
      <c r="B7" s="6" t="s">
        <v>22</v>
      </c>
      <c r="C7" s="5" t="s">
        <v>6</v>
      </c>
      <c r="D7" s="5">
        <f>2.1*1.5</f>
        <v>3.1500000000000004</v>
      </c>
      <c r="E7" s="10">
        <v>0</v>
      </c>
      <c r="F7" s="10">
        <f t="shared" si="0"/>
        <v>0</v>
      </c>
    </row>
    <row r="8" spans="1:6" ht="38.25">
      <c r="A8" s="4"/>
      <c r="B8" s="6" t="s">
        <v>56</v>
      </c>
      <c r="C8" s="43" t="s">
        <v>43</v>
      </c>
      <c r="D8" s="5">
        <v>1</v>
      </c>
      <c r="E8" s="10">
        <v>0</v>
      </c>
      <c r="F8" s="10">
        <f t="shared" si="0"/>
        <v>0</v>
      </c>
    </row>
    <row r="9" spans="1:6" ht="12.75">
      <c r="A9" s="4"/>
      <c r="B9" s="15" t="s">
        <v>24</v>
      </c>
      <c r="C9" s="16" t="s">
        <v>2</v>
      </c>
      <c r="D9" s="16">
        <v>1</v>
      </c>
      <c r="E9" s="10">
        <v>0</v>
      </c>
      <c r="F9" s="10">
        <f t="shared" si="0"/>
        <v>0</v>
      </c>
    </row>
    <row r="10" spans="1:6" ht="25.5">
      <c r="A10" s="4"/>
      <c r="B10" s="6" t="s">
        <v>23</v>
      </c>
      <c r="C10" s="5" t="s">
        <v>2</v>
      </c>
      <c r="D10" s="5">
        <v>1</v>
      </c>
      <c r="E10" s="10">
        <v>0</v>
      </c>
      <c r="F10" s="10">
        <f t="shared" si="0"/>
        <v>0</v>
      </c>
    </row>
    <row r="11" spans="1:6" ht="12.75">
      <c r="A11" s="4"/>
      <c r="B11" s="6" t="s">
        <v>45</v>
      </c>
      <c r="C11" s="5" t="s">
        <v>2</v>
      </c>
      <c r="D11" s="5">
        <v>1</v>
      </c>
      <c r="E11" s="10">
        <v>0</v>
      </c>
      <c r="F11" s="10">
        <f t="shared" si="0"/>
        <v>0</v>
      </c>
    </row>
    <row r="12" spans="1:6" ht="38.25">
      <c r="A12" s="4"/>
      <c r="B12" s="14" t="s">
        <v>20</v>
      </c>
      <c r="C12" s="5" t="s">
        <v>2</v>
      </c>
      <c r="D12" s="5">
        <v>2</v>
      </c>
      <c r="E12" s="10">
        <v>0</v>
      </c>
      <c r="F12" s="10">
        <f t="shared" si="0"/>
        <v>0</v>
      </c>
    </row>
    <row r="13" spans="1:6" ht="25.5">
      <c r="A13" s="4"/>
      <c r="B13" s="14" t="s">
        <v>25</v>
      </c>
      <c r="C13" s="5" t="s">
        <v>6</v>
      </c>
      <c r="D13" s="5">
        <f>((4.73+4.73+4.38+4.38)*3.3)+(4.73*4.38)</f>
        <v>80.84339999999999</v>
      </c>
      <c r="E13" s="10">
        <v>0</v>
      </c>
      <c r="F13" s="10">
        <f t="shared" si="0"/>
        <v>0</v>
      </c>
    </row>
    <row r="14" spans="1:6" ht="25.5">
      <c r="A14" s="4"/>
      <c r="B14" s="11" t="s">
        <v>37</v>
      </c>
      <c r="C14" s="5" t="s">
        <v>2</v>
      </c>
      <c r="D14" s="5">
        <v>4</v>
      </c>
      <c r="E14" s="10">
        <v>0</v>
      </c>
      <c r="F14" s="10">
        <f t="shared" si="0"/>
        <v>0</v>
      </c>
    </row>
    <row r="15" spans="1:6" ht="12.75">
      <c r="A15" s="4"/>
      <c r="B15" s="6" t="s">
        <v>12</v>
      </c>
      <c r="C15" s="26" t="s">
        <v>6</v>
      </c>
      <c r="D15" s="5">
        <f>4.73*4.38</f>
        <v>20.7174</v>
      </c>
      <c r="E15" s="10">
        <v>0</v>
      </c>
      <c r="F15" s="10">
        <f t="shared" si="0"/>
        <v>0</v>
      </c>
    </row>
    <row r="16" spans="1:6" ht="25.5">
      <c r="A16" s="4"/>
      <c r="B16" s="6" t="s">
        <v>21</v>
      </c>
      <c r="C16" s="26" t="s">
        <v>6</v>
      </c>
      <c r="D16" s="5">
        <f>4.73*4.38</f>
        <v>20.7174</v>
      </c>
      <c r="E16" s="10">
        <v>0</v>
      </c>
      <c r="F16" s="10">
        <f t="shared" si="0"/>
        <v>0</v>
      </c>
    </row>
    <row r="17" spans="1:6" ht="12.75">
      <c r="A17" s="4"/>
      <c r="B17" s="6" t="s">
        <v>47</v>
      </c>
      <c r="C17" s="26" t="s">
        <v>6</v>
      </c>
      <c r="D17" s="5">
        <v>8</v>
      </c>
      <c r="E17" s="10">
        <v>0</v>
      </c>
      <c r="F17" s="10">
        <f t="shared" si="0"/>
        <v>0</v>
      </c>
    </row>
    <row r="18" spans="1:6" ht="12.75">
      <c r="A18" s="4"/>
      <c r="B18" s="6" t="s">
        <v>19</v>
      </c>
      <c r="C18" s="5" t="s">
        <v>6</v>
      </c>
      <c r="D18" s="5">
        <v>2.5</v>
      </c>
      <c r="E18" s="10">
        <v>0</v>
      </c>
      <c r="F18" s="10">
        <f t="shared" si="0"/>
        <v>0</v>
      </c>
    </row>
    <row r="19" spans="1:6" ht="12.75">
      <c r="A19" s="4"/>
      <c r="B19" s="12" t="s">
        <v>11</v>
      </c>
      <c r="C19" s="1" t="s">
        <v>14</v>
      </c>
      <c r="D19" s="5">
        <v>5</v>
      </c>
      <c r="E19" s="10">
        <v>0</v>
      </c>
      <c r="F19" s="10">
        <f>E19*0.05</f>
        <v>0</v>
      </c>
    </row>
    <row r="20" spans="1:6" ht="12.75">
      <c r="A20" s="4"/>
      <c r="B20" s="13" t="s">
        <v>15</v>
      </c>
      <c r="C20" s="1"/>
      <c r="D20" s="5"/>
      <c r="E20" s="10"/>
      <c r="F20" s="25">
        <f>SUM(F6:F19)</f>
        <v>0</v>
      </c>
    </row>
    <row r="21" spans="1:6" ht="12.75">
      <c r="A21" s="4"/>
      <c r="B21" s="6"/>
      <c r="C21" s="1"/>
      <c r="D21" s="5"/>
      <c r="E21" s="24"/>
      <c r="F21" s="24"/>
    </row>
    <row r="22" spans="1:6" ht="12.75">
      <c r="A22" s="44" t="s">
        <v>65</v>
      </c>
      <c r="B22" s="3" t="s">
        <v>38</v>
      </c>
      <c r="C22" s="5" t="s">
        <v>6</v>
      </c>
      <c r="D22" s="5">
        <f>(1.47+1.47+1.47+1.47+1.2+1.2+0.9+0.9)*1.5</f>
        <v>15.120000000000001</v>
      </c>
      <c r="E22" s="5">
        <v>0</v>
      </c>
      <c r="F22" s="10">
        <f aca="true" t="shared" si="1" ref="F22:F32">E22*D22</f>
        <v>0</v>
      </c>
    </row>
    <row r="23" spans="1:6" ht="25.5">
      <c r="A23" s="4"/>
      <c r="B23" s="11" t="s">
        <v>39</v>
      </c>
      <c r="C23" s="1" t="s">
        <v>6</v>
      </c>
      <c r="D23" s="5">
        <f>(1.47+1.47+1.47+1.47+1.2+1.2+0.9+0.9)*3</f>
        <v>30.240000000000002</v>
      </c>
      <c r="E23" s="5">
        <v>0</v>
      </c>
      <c r="F23" s="10">
        <f t="shared" si="1"/>
        <v>0</v>
      </c>
    </row>
    <row r="24" spans="1:6" ht="25.5">
      <c r="A24" s="4"/>
      <c r="B24" s="6" t="s">
        <v>18</v>
      </c>
      <c r="C24" s="1" t="s">
        <v>6</v>
      </c>
      <c r="D24" s="5">
        <f>(1.2*1.47)+(1.47*0.9)</f>
        <v>3.0869999999999997</v>
      </c>
      <c r="E24" s="5">
        <v>0</v>
      </c>
      <c r="F24" s="10">
        <f t="shared" si="1"/>
        <v>0</v>
      </c>
    </row>
    <row r="25" spans="1:6" ht="12.75">
      <c r="A25" s="4"/>
      <c r="B25" s="6" t="s">
        <v>13</v>
      </c>
      <c r="C25" s="1" t="s">
        <v>6</v>
      </c>
      <c r="D25" s="5">
        <f>(1.2*1.47)+(1.47*0.9)</f>
        <v>3.0869999999999997</v>
      </c>
      <c r="E25" s="5">
        <v>0</v>
      </c>
      <c r="F25" s="10">
        <f t="shared" si="1"/>
        <v>0</v>
      </c>
    </row>
    <row r="26" spans="1:6" ht="25.5">
      <c r="A26" s="4"/>
      <c r="B26" s="12" t="s">
        <v>16</v>
      </c>
      <c r="C26" s="1" t="s">
        <v>5</v>
      </c>
      <c r="D26" s="5">
        <v>2</v>
      </c>
      <c r="E26" s="5">
        <v>0</v>
      </c>
      <c r="F26" s="10">
        <f t="shared" si="1"/>
        <v>0</v>
      </c>
    </row>
    <row r="27" spans="1:6" ht="25.5">
      <c r="A27" s="4"/>
      <c r="B27" s="6" t="s">
        <v>40</v>
      </c>
      <c r="C27" s="1" t="s">
        <v>6</v>
      </c>
      <c r="D27" s="5">
        <f>(1.2*1.47)+(1.47*0.9)</f>
        <v>3.0869999999999997</v>
      </c>
      <c r="E27" s="5">
        <v>0</v>
      </c>
      <c r="F27" s="10">
        <f t="shared" si="1"/>
        <v>0</v>
      </c>
    </row>
    <row r="28" spans="1:6" ht="12.75">
      <c r="A28" s="3"/>
      <c r="B28" s="41" t="s">
        <v>41</v>
      </c>
      <c r="C28" s="42" t="s">
        <v>6</v>
      </c>
      <c r="D28" s="5">
        <f>0.5*3</f>
        <v>1.5</v>
      </c>
      <c r="E28" s="5">
        <v>0</v>
      </c>
      <c r="F28" s="10">
        <f t="shared" si="1"/>
        <v>0</v>
      </c>
    </row>
    <row r="29" spans="1:6" ht="38.25">
      <c r="A29" s="3"/>
      <c r="B29" s="6" t="s">
        <v>57</v>
      </c>
      <c r="C29" s="5" t="s">
        <v>42</v>
      </c>
      <c r="D29" s="5">
        <v>1</v>
      </c>
      <c r="E29" s="24">
        <v>0</v>
      </c>
      <c r="F29" s="10">
        <f t="shared" si="1"/>
        <v>0</v>
      </c>
    </row>
    <row r="30" spans="1:6" ht="12.75">
      <c r="A30" s="3"/>
      <c r="B30" s="6" t="s">
        <v>48</v>
      </c>
      <c r="C30" s="1" t="s">
        <v>2</v>
      </c>
      <c r="D30" s="5">
        <v>1</v>
      </c>
      <c r="E30" s="5">
        <v>0</v>
      </c>
      <c r="F30" s="10">
        <f t="shared" si="1"/>
        <v>0</v>
      </c>
    </row>
    <row r="31" spans="1:6" ht="12.75">
      <c r="A31" s="3"/>
      <c r="B31" s="6" t="s">
        <v>49</v>
      </c>
      <c r="C31" s="1" t="s">
        <v>2</v>
      </c>
      <c r="D31" s="5">
        <v>1</v>
      </c>
      <c r="E31" s="5">
        <v>0</v>
      </c>
      <c r="F31" s="10">
        <f t="shared" si="1"/>
        <v>0</v>
      </c>
    </row>
    <row r="32" spans="1:6" ht="12.75">
      <c r="A32" s="3" t="s">
        <v>10</v>
      </c>
      <c r="B32" s="6" t="s">
        <v>7</v>
      </c>
      <c r="C32" s="1" t="s">
        <v>2</v>
      </c>
      <c r="D32" s="5">
        <v>1</v>
      </c>
      <c r="E32" s="5">
        <v>0</v>
      </c>
      <c r="F32" s="10">
        <f t="shared" si="1"/>
        <v>0</v>
      </c>
    </row>
    <row r="33" spans="1:6" ht="12.75">
      <c r="A33" s="3"/>
      <c r="B33" s="6" t="s">
        <v>17</v>
      </c>
      <c r="C33" s="5" t="s">
        <v>14</v>
      </c>
      <c r="D33" s="5">
        <v>5</v>
      </c>
      <c r="E33" s="5">
        <f>SUM(F22:F32)</f>
        <v>0</v>
      </c>
      <c r="F33" s="10">
        <f>E33*0.05</f>
        <v>0</v>
      </c>
    </row>
    <row r="34" spans="1:6" ht="12.75">
      <c r="A34" s="3"/>
      <c r="B34" s="13" t="s">
        <v>15</v>
      </c>
      <c r="C34" s="1"/>
      <c r="D34" s="5"/>
      <c r="E34" s="10"/>
      <c r="F34" s="25">
        <f>SUM(F22:F33)</f>
        <v>0</v>
      </c>
    </row>
    <row r="35" spans="1:6" ht="12.75">
      <c r="A35" s="44" t="s">
        <v>66</v>
      </c>
      <c r="B35" s="6"/>
      <c r="C35" s="1"/>
      <c r="D35" s="1"/>
      <c r="E35" s="24"/>
      <c r="F35" s="24"/>
    </row>
    <row r="36" spans="1:6" ht="12.75">
      <c r="A36" s="4"/>
      <c r="B36" s="6" t="s">
        <v>44</v>
      </c>
      <c r="C36" s="5" t="s">
        <v>6</v>
      </c>
      <c r="D36" s="5">
        <f>1.5*1.5</f>
        <v>2.25</v>
      </c>
      <c r="E36" s="10">
        <v>0</v>
      </c>
      <c r="F36" s="10">
        <f aca="true" t="shared" si="2" ref="F36:F48">E36*D36</f>
        <v>0</v>
      </c>
    </row>
    <row r="37" spans="1:6" ht="25.5">
      <c r="A37" s="4"/>
      <c r="B37" s="6" t="s">
        <v>22</v>
      </c>
      <c r="C37" s="5" t="s">
        <v>6</v>
      </c>
      <c r="D37" s="5">
        <f>2.1*1.5</f>
        <v>3.1500000000000004</v>
      </c>
      <c r="E37" s="10">
        <v>0</v>
      </c>
      <c r="F37" s="10">
        <f t="shared" si="2"/>
        <v>0</v>
      </c>
    </row>
    <row r="38" spans="1:6" ht="38.25">
      <c r="A38" s="4"/>
      <c r="B38" s="6" t="s">
        <v>55</v>
      </c>
      <c r="C38" s="43" t="s">
        <v>50</v>
      </c>
      <c r="D38" s="5">
        <v>2</v>
      </c>
      <c r="E38" s="10">
        <v>0</v>
      </c>
      <c r="F38" s="10">
        <f t="shared" si="2"/>
        <v>0</v>
      </c>
    </row>
    <row r="39" spans="1:6" ht="12.75">
      <c r="A39" s="4"/>
      <c r="B39" s="15" t="s">
        <v>24</v>
      </c>
      <c r="C39" s="16" t="s">
        <v>2</v>
      </c>
      <c r="D39" s="16">
        <v>1</v>
      </c>
      <c r="E39" s="10">
        <v>0</v>
      </c>
      <c r="F39" s="10">
        <f t="shared" si="2"/>
        <v>0</v>
      </c>
    </row>
    <row r="40" spans="1:6" ht="25.5">
      <c r="A40" s="4"/>
      <c r="B40" s="6" t="s">
        <v>23</v>
      </c>
      <c r="C40" s="5" t="s">
        <v>2</v>
      </c>
      <c r="D40" s="5">
        <v>1</v>
      </c>
      <c r="E40" s="10">
        <v>0</v>
      </c>
      <c r="F40" s="10">
        <f t="shared" si="2"/>
        <v>0</v>
      </c>
    </row>
    <row r="41" spans="1:6" ht="12.75">
      <c r="A41" s="4"/>
      <c r="B41" s="6" t="s">
        <v>45</v>
      </c>
      <c r="C41" s="5" t="s">
        <v>2</v>
      </c>
      <c r="D41" s="5">
        <v>1</v>
      </c>
      <c r="E41" s="10">
        <v>0</v>
      </c>
      <c r="F41" s="10">
        <f t="shared" si="2"/>
        <v>0</v>
      </c>
    </row>
    <row r="42" spans="1:6" ht="38.25">
      <c r="A42" s="4"/>
      <c r="B42" s="14" t="s">
        <v>20</v>
      </c>
      <c r="C42" s="5" t="s">
        <v>2</v>
      </c>
      <c r="D42" s="5">
        <v>2</v>
      </c>
      <c r="E42" s="10">
        <v>0</v>
      </c>
      <c r="F42" s="10">
        <f t="shared" si="2"/>
        <v>0</v>
      </c>
    </row>
    <row r="43" spans="1:6" ht="25.5">
      <c r="A43" s="4"/>
      <c r="B43" s="14" t="s">
        <v>25</v>
      </c>
      <c r="C43" s="5" t="s">
        <v>6</v>
      </c>
      <c r="D43" s="5">
        <f>((4.88=4.88+4.4+4.4)*3.3)+(4.4*4.88)</f>
        <v>21.472</v>
      </c>
      <c r="E43" s="10">
        <v>0</v>
      </c>
      <c r="F43" s="10">
        <f t="shared" si="2"/>
        <v>0</v>
      </c>
    </row>
    <row r="44" spans="1:6" ht="25.5">
      <c r="A44" s="4"/>
      <c r="B44" s="11" t="s">
        <v>37</v>
      </c>
      <c r="C44" s="5" t="s">
        <v>2</v>
      </c>
      <c r="D44" s="5">
        <v>4</v>
      </c>
      <c r="E44" s="10">
        <v>0</v>
      </c>
      <c r="F44" s="10">
        <f t="shared" si="2"/>
        <v>0</v>
      </c>
    </row>
    <row r="45" spans="1:6" ht="12.75">
      <c r="A45" s="4"/>
      <c r="B45" s="6" t="s">
        <v>12</v>
      </c>
      <c r="C45" s="26" t="s">
        <v>6</v>
      </c>
      <c r="D45" s="5">
        <f>4.4*4.88</f>
        <v>21.472</v>
      </c>
      <c r="E45" s="10">
        <v>0</v>
      </c>
      <c r="F45" s="10">
        <f t="shared" si="2"/>
        <v>0</v>
      </c>
    </row>
    <row r="46" spans="1:6" ht="25.5">
      <c r="A46" s="4"/>
      <c r="B46" s="6" t="s">
        <v>21</v>
      </c>
      <c r="C46" s="26" t="s">
        <v>6</v>
      </c>
      <c r="D46" s="5">
        <f>4.4*4.88</f>
        <v>21.472</v>
      </c>
      <c r="E46" s="10">
        <v>0</v>
      </c>
      <c r="F46" s="10">
        <f t="shared" si="2"/>
        <v>0</v>
      </c>
    </row>
    <row r="47" spans="1:6" ht="12.75">
      <c r="A47" s="4"/>
      <c r="B47" s="6" t="s">
        <v>47</v>
      </c>
      <c r="C47" s="26" t="s">
        <v>6</v>
      </c>
      <c r="D47" s="5">
        <f>3.3*0.5</f>
        <v>1.65</v>
      </c>
      <c r="E47" s="10">
        <v>0</v>
      </c>
      <c r="F47" s="10">
        <f t="shared" si="2"/>
        <v>0</v>
      </c>
    </row>
    <row r="48" spans="1:6" ht="12.75">
      <c r="A48" s="4"/>
      <c r="B48" s="6" t="s">
        <v>19</v>
      </c>
      <c r="C48" s="5" t="s">
        <v>6</v>
      </c>
      <c r="D48" s="5">
        <v>4.4</v>
      </c>
      <c r="E48" s="10">
        <v>0</v>
      </c>
      <c r="F48" s="10">
        <f t="shared" si="2"/>
        <v>0</v>
      </c>
    </row>
    <row r="49" spans="1:6" ht="12.75">
      <c r="A49" s="4"/>
      <c r="B49" s="12" t="s">
        <v>11</v>
      </c>
      <c r="C49" s="1" t="s">
        <v>14</v>
      </c>
      <c r="D49" s="5">
        <v>5</v>
      </c>
      <c r="E49" s="10">
        <f>SUM(F36:F48)</f>
        <v>0</v>
      </c>
      <c r="F49" s="10">
        <f>E49*0.05</f>
        <v>0</v>
      </c>
    </row>
    <row r="50" spans="1:6" ht="12.75">
      <c r="A50" s="4"/>
      <c r="B50" s="13" t="s">
        <v>15</v>
      </c>
      <c r="C50" s="1"/>
      <c r="D50" s="5"/>
      <c r="E50" s="10"/>
      <c r="F50" s="25">
        <f>SUM(F36:F49)</f>
        <v>0</v>
      </c>
    </row>
    <row r="51" spans="1:6" ht="12.75">
      <c r="A51" s="45" t="s">
        <v>67</v>
      </c>
      <c r="B51" s="6"/>
      <c r="C51" s="1"/>
      <c r="D51" s="5"/>
      <c r="E51" s="10"/>
      <c r="F51" s="10"/>
    </row>
    <row r="52" spans="1:6" ht="12.75">
      <c r="A52" s="4"/>
      <c r="B52" s="15" t="s">
        <v>24</v>
      </c>
      <c r="C52" s="16" t="s">
        <v>2</v>
      </c>
      <c r="D52" s="16">
        <v>1</v>
      </c>
      <c r="E52" s="10">
        <v>0</v>
      </c>
      <c r="F52" s="10">
        <f>E52*D52</f>
        <v>0</v>
      </c>
    </row>
    <row r="53" spans="1:6" ht="38.25">
      <c r="A53" s="4"/>
      <c r="B53" s="14" t="s">
        <v>20</v>
      </c>
      <c r="C53" s="5" t="s">
        <v>2</v>
      </c>
      <c r="D53" s="5">
        <v>1</v>
      </c>
      <c r="E53" s="10">
        <v>0</v>
      </c>
      <c r="F53" s="10">
        <f>E53*D53</f>
        <v>0</v>
      </c>
    </row>
    <row r="54" spans="1:6" ht="12.75">
      <c r="A54" s="4"/>
      <c r="B54" s="6" t="s">
        <v>19</v>
      </c>
      <c r="C54" s="5" t="s">
        <v>6</v>
      </c>
      <c r="D54" s="5">
        <v>4.5</v>
      </c>
      <c r="E54" s="10">
        <v>0</v>
      </c>
      <c r="F54" s="10">
        <f>E54*D54</f>
        <v>0</v>
      </c>
    </row>
    <row r="55" spans="1:6" ht="12.75">
      <c r="A55" s="4"/>
      <c r="B55" s="12" t="s">
        <v>11</v>
      </c>
      <c r="C55" s="1" t="s">
        <v>14</v>
      </c>
      <c r="D55" s="5">
        <v>5</v>
      </c>
      <c r="E55" s="10">
        <f>SUM(F52:F54)</f>
        <v>0</v>
      </c>
      <c r="F55" s="10">
        <f>E55*0.05</f>
        <v>0</v>
      </c>
    </row>
    <row r="56" spans="1:6" ht="12.75">
      <c r="A56" s="4"/>
      <c r="B56" s="13" t="s">
        <v>15</v>
      </c>
      <c r="C56" s="1"/>
      <c r="D56" s="5"/>
      <c r="E56" s="10"/>
      <c r="F56" s="25">
        <f>SUM(F52:F55)</f>
        <v>0</v>
      </c>
    </row>
    <row r="57" spans="1:6" ht="12.75">
      <c r="A57" s="44" t="s">
        <v>68</v>
      </c>
      <c r="B57" s="12"/>
      <c r="C57" s="1"/>
      <c r="D57" s="5"/>
      <c r="E57" s="24"/>
      <c r="F57" s="24"/>
    </row>
    <row r="58" spans="1:6" ht="25.5">
      <c r="A58" s="46"/>
      <c r="B58" s="47" t="s">
        <v>22</v>
      </c>
      <c r="C58" s="48" t="s">
        <v>6</v>
      </c>
      <c r="D58" s="48">
        <f>2.2*1.5</f>
        <v>3.3000000000000003</v>
      </c>
      <c r="E58" s="49">
        <v>0</v>
      </c>
      <c r="F58" s="49">
        <f aca="true" t="shared" si="3" ref="F58:F66">E58*D58</f>
        <v>0</v>
      </c>
    </row>
    <row r="59" spans="1:6" ht="38.25">
      <c r="A59" s="46"/>
      <c r="B59" s="47" t="s">
        <v>56</v>
      </c>
      <c r="C59" s="50" t="s">
        <v>43</v>
      </c>
      <c r="D59" s="48">
        <v>1</v>
      </c>
      <c r="E59" s="49">
        <v>0</v>
      </c>
      <c r="F59" s="49">
        <f t="shared" si="3"/>
        <v>0</v>
      </c>
    </row>
    <row r="60" spans="1:6" ht="12.75">
      <c r="A60" s="46"/>
      <c r="B60" s="47" t="s">
        <v>24</v>
      </c>
      <c r="C60" s="48" t="s">
        <v>2</v>
      </c>
      <c r="D60" s="48">
        <v>1</v>
      </c>
      <c r="E60" s="49">
        <v>0</v>
      </c>
      <c r="F60" s="49">
        <f t="shared" si="3"/>
        <v>0</v>
      </c>
    </row>
    <row r="61" spans="1:6" ht="25.5">
      <c r="A61" s="46"/>
      <c r="B61" s="47" t="s">
        <v>23</v>
      </c>
      <c r="C61" s="48" t="s">
        <v>2</v>
      </c>
      <c r="D61" s="48">
        <v>1</v>
      </c>
      <c r="E61" s="49">
        <v>0</v>
      </c>
      <c r="F61" s="49">
        <f t="shared" si="3"/>
        <v>0</v>
      </c>
    </row>
    <row r="62" spans="1:6" ht="12.75">
      <c r="A62" s="46"/>
      <c r="B62" s="47" t="s">
        <v>45</v>
      </c>
      <c r="C62" s="48" t="s">
        <v>2</v>
      </c>
      <c r="D62" s="48">
        <v>1</v>
      </c>
      <c r="E62" s="49">
        <v>0</v>
      </c>
      <c r="F62" s="49">
        <f t="shared" si="3"/>
        <v>0</v>
      </c>
    </row>
    <row r="63" spans="1:6" ht="38.25">
      <c r="A63" s="46"/>
      <c r="B63" s="51" t="s">
        <v>20</v>
      </c>
      <c r="C63" s="48" t="s">
        <v>2</v>
      </c>
      <c r="D63" s="48">
        <v>2</v>
      </c>
      <c r="E63" s="49">
        <v>0</v>
      </c>
      <c r="F63" s="49">
        <f t="shared" si="3"/>
        <v>0</v>
      </c>
    </row>
    <row r="64" spans="1:6" ht="25.5">
      <c r="A64" s="46"/>
      <c r="B64" s="51" t="s">
        <v>25</v>
      </c>
      <c r="C64" s="48" t="s">
        <v>6</v>
      </c>
      <c r="D64" s="48">
        <f>((6.2+6.2+4+4)*3.3)+(6.2+4)</f>
        <v>77.52</v>
      </c>
      <c r="E64" s="49">
        <v>0</v>
      </c>
      <c r="F64" s="49">
        <f t="shared" si="3"/>
        <v>0</v>
      </c>
    </row>
    <row r="65" spans="1:6" ht="25.5">
      <c r="A65" s="46"/>
      <c r="B65" s="52" t="s">
        <v>37</v>
      </c>
      <c r="C65" s="48" t="s">
        <v>2</v>
      </c>
      <c r="D65" s="48">
        <v>4</v>
      </c>
      <c r="E65" s="49">
        <v>0</v>
      </c>
      <c r="F65" s="49">
        <f t="shared" si="3"/>
        <v>0</v>
      </c>
    </row>
    <row r="66" spans="1:6" ht="12.75">
      <c r="A66" s="46"/>
      <c r="B66" s="47" t="s">
        <v>19</v>
      </c>
      <c r="C66" s="48" t="s">
        <v>6</v>
      </c>
      <c r="D66" s="48">
        <v>2.5</v>
      </c>
      <c r="E66" s="49">
        <v>0</v>
      </c>
      <c r="F66" s="49">
        <f t="shared" si="3"/>
        <v>0</v>
      </c>
    </row>
    <row r="67" spans="1:6" ht="12.75">
      <c r="A67" s="46"/>
      <c r="B67" s="53" t="s">
        <v>11</v>
      </c>
      <c r="C67" s="54" t="s">
        <v>14</v>
      </c>
      <c r="D67" s="48">
        <v>5</v>
      </c>
      <c r="E67" s="49">
        <f>SUM(F58:F66)</f>
        <v>0</v>
      </c>
      <c r="F67" s="49">
        <f>E67*0.05</f>
        <v>0</v>
      </c>
    </row>
    <row r="68" spans="1:6" ht="12.75">
      <c r="A68" s="46"/>
      <c r="B68" s="13" t="s">
        <v>15</v>
      </c>
      <c r="C68" s="54"/>
      <c r="D68" s="48"/>
      <c r="E68" s="49"/>
      <c r="F68" s="25">
        <f>SUM(F58:F67)</f>
        <v>0</v>
      </c>
    </row>
    <row r="69" spans="1:6" ht="12.75">
      <c r="A69" s="44" t="s">
        <v>69</v>
      </c>
      <c r="B69" s="6"/>
      <c r="C69" s="23"/>
      <c r="D69" s="23"/>
      <c r="E69" s="24"/>
      <c r="F69" s="24"/>
    </row>
    <row r="70" spans="1:6" ht="12.75">
      <c r="A70" s="4"/>
      <c r="B70" s="3" t="s">
        <v>38</v>
      </c>
      <c r="C70" s="5" t="s">
        <v>6</v>
      </c>
      <c r="D70" s="5">
        <f>(1.47+1.47+1.47+1.47+1.2+1.2+0.9+0.9)*1.5</f>
        <v>15.120000000000001</v>
      </c>
      <c r="E70" s="5">
        <v>0</v>
      </c>
      <c r="F70" s="10">
        <f aca="true" t="shared" si="4" ref="F70:F80">E70*D70</f>
        <v>0</v>
      </c>
    </row>
    <row r="71" spans="1:6" ht="25.5">
      <c r="A71" s="3"/>
      <c r="B71" s="11" t="s">
        <v>39</v>
      </c>
      <c r="C71" s="1" t="s">
        <v>6</v>
      </c>
      <c r="D71" s="5">
        <f>(1.47+1.47+1.47+1.47+1.2+1.2+0.9+0.9)*3</f>
        <v>30.240000000000002</v>
      </c>
      <c r="E71" s="5">
        <v>0</v>
      </c>
      <c r="F71" s="10">
        <f t="shared" si="4"/>
        <v>0</v>
      </c>
    </row>
    <row r="72" spans="1:6" ht="25.5">
      <c r="A72" s="3"/>
      <c r="B72" s="6" t="s">
        <v>18</v>
      </c>
      <c r="C72" s="1" t="s">
        <v>6</v>
      </c>
      <c r="D72" s="5">
        <f>(1.2*1.47)+(1.47*0.9)</f>
        <v>3.0869999999999997</v>
      </c>
      <c r="E72" s="5">
        <v>0</v>
      </c>
      <c r="F72" s="10">
        <f t="shared" si="4"/>
        <v>0</v>
      </c>
    </row>
    <row r="73" spans="1:6" ht="12.75">
      <c r="A73" s="3"/>
      <c r="B73" s="6" t="s">
        <v>13</v>
      </c>
      <c r="C73" s="1" t="s">
        <v>6</v>
      </c>
      <c r="D73" s="5">
        <f>(1.2*1.47)+(1.47*0.9)</f>
        <v>3.0869999999999997</v>
      </c>
      <c r="E73" s="5">
        <v>0</v>
      </c>
      <c r="F73" s="10">
        <f t="shared" si="4"/>
        <v>0</v>
      </c>
    </row>
    <row r="74" spans="1:6" ht="25.5">
      <c r="A74" s="3"/>
      <c r="B74" s="12" t="s">
        <v>16</v>
      </c>
      <c r="C74" s="1" t="s">
        <v>5</v>
      </c>
      <c r="D74" s="5">
        <v>2</v>
      </c>
      <c r="E74" s="5">
        <v>0</v>
      </c>
      <c r="F74" s="10">
        <f t="shared" si="4"/>
        <v>0</v>
      </c>
    </row>
    <row r="75" spans="1:6" ht="25.5">
      <c r="A75" s="3"/>
      <c r="B75" s="6" t="s">
        <v>40</v>
      </c>
      <c r="C75" s="1" t="s">
        <v>6</v>
      </c>
      <c r="D75" s="5">
        <f>(1.2*1.47)+(1.47*0.9)</f>
        <v>3.0869999999999997</v>
      </c>
      <c r="E75" s="5">
        <v>0</v>
      </c>
      <c r="F75" s="10">
        <f t="shared" si="4"/>
        <v>0</v>
      </c>
    </row>
    <row r="76" spans="1:6" ht="12.75">
      <c r="A76" s="3"/>
      <c r="B76" s="41" t="s">
        <v>41</v>
      </c>
      <c r="C76" s="42" t="s">
        <v>6</v>
      </c>
      <c r="D76" s="5">
        <f>0.5*3</f>
        <v>1.5</v>
      </c>
      <c r="E76" s="5">
        <v>0</v>
      </c>
      <c r="F76" s="10">
        <f t="shared" si="4"/>
        <v>0</v>
      </c>
    </row>
    <row r="77" spans="1:6" ht="38.25">
      <c r="A77" s="3"/>
      <c r="B77" s="6" t="s">
        <v>57</v>
      </c>
      <c r="C77" s="5" t="s">
        <v>42</v>
      </c>
      <c r="D77" s="5">
        <v>1</v>
      </c>
      <c r="E77" s="24">
        <v>0</v>
      </c>
      <c r="F77" s="10">
        <f t="shared" si="4"/>
        <v>0</v>
      </c>
    </row>
    <row r="78" spans="1:6" ht="12.75">
      <c r="A78" s="3"/>
      <c r="B78" s="6" t="s">
        <v>48</v>
      </c>
      <c r="C78" s="1" t="s">
        <v>2</v>
      </c>
      <c r="D78" s="5">
        <v>1</v>
      </c>
      <c r="E78" s="5">
        <v>0</v>
      </c>
      <c r="F78" s="10">
        <f t="shared" si="4"/>
        <v>0</v>
      </c>
    </row>
    <row r="79" spans="1:6" ht="12.75">
      <c r="A79" s="3"/>
      <c r="B79" s="6" t="s">
        <v>49</v>
      </c>
      <c r="C79" s="1" t="s">
        <v>2</v>
      </c>
      <c r="D79" s="5">
        <v>1</v>
      </c>
      <c r="E79" s="5">
        <v>0</v>
      </c>
      <c r="F79" s="10">
        <f t="shared" si="4"/>
        <v>0</v>
      </c>
    </row>
    <row r="80" spans="1:6" ht="12.75">
      <c r="A80" s="3"/>
      <c r="B80" s="6" t="s">
        <v>52</v>
      </c>
      <c r="C80" s="1" t="s">
        <v>2</v>
      </c>
      <c r="D80" s="5">
        <v>1</v>
      </c>
      <c r="E80" s="5">
        <v>0</v>
      </c>
      <c r="F80" s="10">
        <f t="shared" si="4"/>
        <v>0</v>
      </c>
    </row>
    <row r="81" spans="1:6" ht="12.75">
      <c r="A81" s="3"/>
      <c r="B81" s="6" t="s">
        <v>17</v>
      </c>
      <c r="C81" s="5" t="s">
        <v>14</v>
      </c>
      <c r="D81" s="5">
        <v>5</v>
      </c>
      <c r="E81" s="5">
        <f>SUM(F70:F80)</f>
        <v>0</v>
      </c>
      <c r="F81" s="10">
        <f>E81*0.05</f>
        <v>0</v>
      </c>
    </row>
    <row r="82" spans="1:6" ht="12.75">
      <c r="A82" s="3"/>
      <c r="B82" s="13" t="s">
        <v>15</v>
      </c>
      <c r="C82" s="1"/>
      <c r="D82" s="5"/>
      <c r="E82" s="10"/>
      <c r="F82" s="25">
        <f>SUM(F70:F81)</f>
        <v>0</v>
      </c>
    </row>
    <row r="83" spans="1:6" ht="12.75">
      <c r="A83" s="3"/>
      <c r="B83" s="6"/>
      <c r="C83" s="23"/>
      <c r="D83" s="23"/>
      <c r="E83" s="24"/>
      <c r="F83" s="10"/>
    </row>
    <row r="84" spans="1:6" ht="12.75">
      <c r="A84" s="44" t="s">
        <v>70</v>
      </c>
      <c r="B84" s="6"/>
      <c r="C84" s="23"/>
      <c r="D84" s="1"/>
      <c r="E84" s="24"/>
      <c r="F84" s="10"/>
    </row>
    <row r="85" spans="1:6" ht="12.75">
      <c r="A85" s="4"/>
      <c r="B85" s="6" t="s">
        <v>44</v>
      </c>
      <c r="C85" s="5" t="s">
        <v>6</v>
      </c>
      <c r="D85" s="5">
        <f>1.5*1.5</f>
        <v>2.25</v>
      </c>
      <c r="E85" s="10">
        <v>0</v>
      </c>
      <c r="F85" s="10">
        <f aca="true" t="shared" si="5" ref="F85:F96">E85*D85</f>
        <v>0</v>
      </c>
    </row>
    <row r="86" spans="1:6" ht="25.5">
      <c r="A86" s="4"/>
      <c r="B86" s="6" t="s">
        <v>22</v>
      </c>
      <c r="C86" s="5" t="s">
        <v>6</v>
      </c>
      <c r="D86" s="5">
        <f>2.1*1.5</f>
        <v>3.1500000000000004</v>
      </c>
      <c r="E86" s="10">
        <v>0</v>
      </c>
      <c r="F86" s="10">
        <f t="shared" si="5"/>
        <v>0</v>
      </c>
    </row>
    <row r="87" spans="1:6" ht="38.25">
      <c r="A87" s="4"/>
      <c r="B87" s="6" t="s">
        <v>58</v>
      </c>
      <c r="C87" s="43" t="s">
        <v>51</v>
      </c>
      <c r="D87" s="5">
        <v>2</v>
      </c>
      <c r="E87" s="24">
        <v>0</v>
      </c>
      <c r="F87" s="10">
        <f t="shared" si="5"/>
        <v>0</v>
      </c>
    </row>
    <row r="88" spans="1:6" ht="13.5" customHeight="1">
      <c r="A88" s="4"/>
      <c r="B88" s="15" t="s">
        <v>24</v>
      </c>
      <c r="C88" s="16" t="s">
        <v>2</v>
      </c>
      <c r="D88" s="16">
        <v>1</v>
      </c>
      <c r="E88" s="10">
        <v>0</v>
      </c>
      <c r="F88" s="10">
        <f t="shared" si="5"/>
        <v>0</v>
      </c>
    </row>
    <row r="89" spans="1:6" ht="26.25" customHeight="1">
      <c r="A89" s="4"/>
      <c r="B89" s="6" t="s">
        <v>26</v>
      </c>
      <c r="C89" s="5" t="s">
        <v>2</v>
      </c>
      <c r="D89" s="5">
        <v>1</v>
      </c>
      <c r="E89" s="10">
        <v>0</v>
      </c>
      <c r="F89" s="10">
        <f t="shared" si="5"/>
        <v>0</v>
      </c>
    </row>
    <row r="90" spans="1:6" ht="15" customHeight="1">
      <c r="A90" s="4"/>
      <c r="B90" s="6" t="s">
        <v>45</v>
      </c>
      <c r="C90" s="5" t="s">
        <v>2</v>
      </c>
      <c r="D90" s="5">
        <v>1</v>
      </c>
      <c r="E90" s="10">
        <v>0</v>
      </c>
      <c r="F90" s="10">
        <f t="shared" si="5"/>
        <v>0</v>
      </c>
    </row>
    <row r="91" spans="1:6" ht="41.25" customHeight="1">
      <c r="A91" s="4"/>
      <c r="B91" s="14" t="s">
        <v>20</v>
      </c>
      <c r="C91" s="5" t="s">
        <v>2</v>
      </c>
      <c r="D91" s="5">
        <v>2</v>
      </c>
      <c r="E91" s="10">
        <v>0</v>
      </c>
      <c r="F91" s="10">
        <f t="shared" si="5"/>
        <v>0</v>
      </c>
    </row>
    <row r="92" spans="1:6" ht="25.5">
      <c r="A92" s="4"/>
      <c r="B92" s="14" t="s">
        <v>25</v>
      </c>
      <c r="C92" s="5" t="s">
        <v>6</v>
      </c>
      <c r="D92" s="5">
        <f>((3.2+3.2+4.42+4.42)*3.3)+(3.18*4.42)</f>
        <v>64.3476</v>
      </c>
      <c r="E92" s="10">
        <v>0</v>
      </c>
      <c r="F92" s="10">
        <f t="shared" si="5"/>
        <v>0</v>
      </c>
    </row>
    <row r="93" spans="1:6" ht="25.5">
      <c r="A93" s="4"/>
      <c r="B93" s="11" t="s">
        <v>37</v>
      </c>
      <c r="C93" s="5" t="s">
        <v>2</v>
      </c>
      <c r="D93" s="5">
        <v>2</v>
      </c>
      <c r="E93" s="10">
        <v>0</v>
      </c>
      <c r="F93" s="10">
        <f t="shared" si="5"/>
        <v>0</v>
      </c>
    </row>
    <row r="94" spans="1:6" ht="12.75">
      <c r="A94" s="4"/>
      <c r="B94" s="6" t="s">
        <v>12</v>
      </c>
      <c r="C94" s="26" t="s">
        <v>6</v>
      </c>
      <c r="D94" s="5">
        <f>3.18*4.42</f>
        <v>14.0556</v>
      </c>
      <c r="E94" s="10">
        <v>0</v>
      </c>
      <c r="F94" s="10">
        <f t="shared" si="5"/>
        <v>0</v>
      </c>
    </row>
    <row r="95" spans="1:6" ht="25.5">
      <c r="A95" s="4"/>
      <c r="B95" s="6" t="s">
        <v>21</v>
      </c>
      <c r="C95" s="26" t="s">
        <v>6</v>
      </c>
      <c r="D95" s="5">
        <f>3.18*4.42</f>
        <v>14.0556</v>
      </c>
      <c r="E95" s="10">
        <v>0</v>
      </c>
      <c r="F95" s="10">
        <f t="shared" si="5"/>
        <v>0</v>
      </c>
    </row>
    <row r="96" spans="1:6" ht="12.75">
      <c r="A96" s="4"/>
      <c r="B96" s="6" t="s">
        <v>19</v>
      </c>
      <c r="C96" s="5" t="s">
        <v>6</v>
      </c>
      <c r="D96" s="5">
        <v>4.42</v>
      </c>
      <c r="E96" s="10">
        <v>0</v>
      </c>
      <c r="F96" s="10">
        <f t="shared" si="5"/>
        <v>0</v>
      </c>
    </row>
    <row r="97" spans="1:6" ht="12.75">
      <c r="A97" s="4"/>
      <c r="B97" s="12" t="s">
        <v>11</v>
      </c>
      <c r="C97" s="1" t="s">
        <v>14</v>
      </c>
      <c r="D97" s="5">
        <v>5</v>
      </c>
      <c r="E97" s="10">
        <f>SUM(F85:F96)</f>
        <v>0</v>
      </c>
      <c r="F97" s="10">
        <f>E97*0.05</f>
        <v>0</v>
      </c>
    </row>
    <row r="98" spans="1:6" ht="12.75">
      <c r="A98" s="4"/>
      <c r="B98" s="13" t="s">
        <v>15</v>
      </c>
      <c r="C98" s="1"/>
      <c r="D98" s="5"/>
      <c r="E98" s="10"/>
      <c r="F98" s="25">
        <f>SUM(F85:F97)</f>
        <v>0</v>
      </c>
    </row>
    <row r="99" spans="1:6" ht="12.75">
      <c r="A99" s="3"/>
      <c r="B99" s="6"/>
      <c r="C99" s="2"/>
      <c r="D99" s="1"/>
      <c r="E99" s="24"/>
      <c r="F99" s="10"/>
    </row>
    <row r="100" spans="1:6" ht="12.75">
      <c r="A100" s="7"/>
      <c r="B100" s="31"/>
      <c r="C100" s="8"/>
      <c r="D100" s="8"/>
      <c r="E100" s="33"/>
      <c r="F100" s="33"/>
    </row>
    <row r="101" spans="1:6" ht="12.75">
      <c r="A101" s="7"/>
      <c r="B101" s="13" t="s">
        <v>53</v>
      </c>
      <c r="C101" s="39"/>
      <c r="D101" s="39"/>
      <c r="E101" s="40"/>
      <c r="F101" s="40">
        <f>SUM(F20,F34,F50,F56,F68,F82,F98)</f>
        <v>0</v>
      </c>
    </row>
    <row r="102" spans="1:6" ht="12.75">
      <c r="A102" s="7"/>
      <c r="B102" s="31"/>
      <c r="C102" s="8"/>
      <c r="D102" s="8"/>
      <c r="E102" s="33"/>
      <c r="F102" s="33"/>
    </row>
    <row r="103" spans="1:6" ht="25.5">
      <c r="A103" s="7"/>
      <c r="B103" s="6" t="s">
        <v>59</v>
      </c>
      <c r="C103" s="1" t="s">
        <v>14</v>
      </c>
      <c r="D103" s="5">
        <v>3</v>
      </c>
      <c r="E103" s="10">
        <f>F101</f>
        <v>0</v>
      </c>
      <c r="F103" s="10">
        <f>E103*0.03</f>
        <v>0</v>
      </c>
    </row>
    <row r="104" spans="1:6" ht="51">
      <c r="A104" s="7"/>
      <c r="B104" s="6" t="s">
        <v>60</v>
      </c>
      <c r="C104" s="1" t="s">
        <v>14</v>
      </c>
      <c r="D104" s="5">
        <v>5</v>
      </c>
      <c r="E104" s="10">
        <f>F101</f>
        <v>0</v>
      </c>
      <c r="F104" s="10">
        <f>E104*0.05</f>
        <v>0</v>
      </c>
    </row>
    <row r="105" ht="12.75">
      <c r="A105" s="7"/>
    </row>
    <row r="106" spans="1:6" ht="12.75">
      <c r="A106" s="7"/>
      <c r="B106" s="13" t="s">
        <v>54</v>
      </c>
      <c r="C106" s="1"/>
      <c r="D106" s="5"/>
      <c r="E106" s="10"/>
      <c r="F106" s="25">
        <f>SUM(F101:F104)</f>
        <v>0</v>
      </c>
    </row>
    <row r="107" spans="1:6" ht="12.75">
      <c r="A107" s="7"/>
      <c r="B107" s="31"/>
      <c r="C107" s="8"/>
      <c r="D107" s="8"/>
      <c r="E107" s="33"/>
      <c r="F107" s="33"/>
    </row>
    <row r="108" spans="1:6" ht="12.75">
      <c r="A108" s="7"/>
      <c r="B108" s="31"/>
      <c r="C108" s="8"/>
      <c r="D108" s="8"/>
      <c r="E108" s="33"/>
      <c r="F108" s="33"/>
    </row>
    <row r="109" spans="1:6" ht="12.75">
      <c r="A109" s="7"/>
      <c r="B109" s="31"/>
      <c r="C109" s="8"/>
      <c r="D109" s="8"/>
      <c r="E109" s="33"/>
      <c r="F109" s="33"/>
    </row>
    <row r="110" spans="1:6" ht="12.75">
      <c r="A110" s="7"/>
      <c r="B110" s="31"/>
      <c r="C110" s="8"/>
      <c r="D110" s="8"/>
      <c r="E110" s="33"/>
      <c r="F110" s="33"/>
    </row>
    <row r="111" spans="1:6" ht="12.75">
      <c r="A111" s="7"/>
      <c r="B111" s="31"/>
      <c r="C111" s="8"/>
      <c r="D111" s="8"/>
      <c r="E111" s="33"/>
      <c r="F111" s="33"/>
    </row>
    <row r="112" spans="1:6" ht="12.75">
      <c r="A112" s="7"/>
      <c r="B112" s="31"/>
      <c r="C112" s="8"/>
      <c r="D112" s="8"/>
      <c r="E112" s="33"/>
      <c r="F112" s="33"/>
    </row>
    <row r="113" spans="1:6" ht="12.75">
      <c r="A113" s="7"/>
      <c r="B113" s="31"/>
      <c r="C113" s="8"/>
      <c r="D113" s="8"/>
      <c r="E113" s="33"/>
      <c r="F113" s="33"/>
    </row>
    <row r="114" spans="1:6" ht="12.75">
      <c r="A114" s="7"/>
      <c r="B114" s="31"/>
      <c r="C114" s="8"/>
      <c r="D114" s="8"/>
      <c r="E114" s="33"/>
      <c r="F114" s="33"/>
    </row>
    <row r="115" spans="1:6" ht="12.75">
      <c r="A115" s="7"/>
      <c r="B115" s="31"/>
      <c r="C115" s="8"/>
      <c r="D115" s="8"/>
      <c r="E115" s="33"/>
      <c r="F115" s="33"/>
    </row>
    <row r="116" spans="1:6" ht="12.75">
      <c r="A116" s="7"/>
      <c r="B116" s="31"/>
      <c r="C116" s="8"/>
      <c r="D116" s="8"/>
      <c r="E116" s="33"/>
      <c r="F116" s="33"/>
    </row>
    <row r="117" spans="1:6" ht="12.75">
      <c r="A117" s="7"/>
      <c r="B117" s="31"/>
      <c r="C117" s="28"/>
      <c r="D117" s="8"/>
      <c r="E117" s="33"/>
      <c r="F117" s="33"/>
    </row>
    <row r="118" spans="1:6" ht="12.75">
      <c r="A118" s="7"/>
      <c r="B118" s="31"/>
      <c r="C118" s="28"/>
      <c r="D118" s="8"/>
      <c r="E118" s="33"/>
      <c r="F118" s="33"/>
    </row>
    <row r="119" spans="1:6" ht="12.75">
      <c r="A119" s="7"/>
      <c r="B119" s="32"/>
      <c r="C119" s="8"/>
      <c r="D119" s="8"/>
      <c r="E119" s="33"/>
      <c r="F119" s="33"/>
    </row>
    <row r="120" spans="1:6" ht="12.75">
      <c r="A120" s="7"/>
      <c r="B120" s="31"/>
      <c r="C120" s="8"/>
      <c r="D120" s="8"/>
      <c r="E120" s="33"/>
      <c r="F120" s="33"/>
    </row>
    <row r="121" spans="1:6" ht="12.75">
      <c r="A121" s="7"/>
      <c r="B121" s="31"/>
      <c r="C121" s="8"/>
      <c r="D121" s="8"/>
      <c r="E121" s="33"/>
      <c r="F121" s="33"/>
    </row>
    <row r="122" spans="1:6" ht="12.75">
      <c r="A122" s="7"/>
      <c r="B122" s="31"/>
      <c r="C122" s="8"/>
      <c r="D122" s="8"/>
      <c r="E122" s="33"/>
      <c r="F122" s="33"/>
    </row>
    <row r="123" spans="1:6" ht="12.75">
      <c r="A123" s="7"/>
      <c r="B123" s="31"/>
      <c r="C123" s="8"/>
      <c r="D123" s="8"/>
      <c r="E123" s="33"/>
      <c r="F123" s="33"/>
    </row>
    <row r="124" spans="1:6" ht="12.75">
      <c r="A124" s="7"/>
      <c r="B124" s="31"/>
      <c r="C124" s="8"/>
      <c r="D124" s="8"/>
      <c r="E124" s="33"/>
      <c r="F124" s="33"/>
    </row>
    <row r="125" spans="1:6" ht="12.75">
      <c r="A125" s="7"/>
      <c r="B125" s="31"/>
      <c r="C125" s="8"/>
      <c r="D125" s="8"/>
      <c r="E125" s="33"/>
      <c r="F125" s="33"/>
    </row>
    <row r="126" spans="1:6" ht="12.75">
      <c r="A126" s="7"/>
      <c r="B126" s="31"/>
      <c r="C126" s="8"/>
      <c r="D126" s="8"/>
      <c r="E126" s="33"/>
      <c r="F126" s="33"/>
    </row>
    <row r="127" spans="1:6" ht="12.75">
      <c r="A127" s="7"/>
      <c r="B127" s="31"/>
      <c r="C127" s="8"/>
      <c r="D127" s="8"/>
      <c r="E127" s="33"/>
      <c r="F127" s="33"/>
    </row>
    <row r="128" spans="1:6" ht="12.75">
      <c r="A128" s="7"/>
      <c r="B128" s="31"/>
      <c r="C128" s="8"/>
      <c r="D128" s="8"/>
      <c r="E128" s="33"/>
      <c r="F128" s="33"/>
    </row>
    <row r="129" spans="1:6" ht="12.75">
      <c r="A129" s="7"/>
      <c r="B129" s="31"/>
      <c r="C129" s="8"/>
      <c r="D129" s="8"/>
      <c r="E129" s="33"/>
      <c r="F129" s="33"/>
    </row>
    <row r="130" spans="1:6" ht="12.75">
      <c r="A130" s="7"/>
      <c r="B130" s="31"/>
      <c r="C130" s="8"/>
      <c r="D130" s="8"/>
      <c r="E130" s="33"/>
      <c r="F130" s="33"/>
    </row>
    <row r="131" spans="1:6" ht="12.75">
      <c r="A131" s="7"/>
      <c r="B131" s="31"/>
      <c r="C131" s="8"/>
      <c r="D131" s="8"/>
      <c r="E131" s="33"/>
      <c r="F131" s="33"/>
    </row>
    <row r="132" spans="1:6" ht="12.75">
      <c r="A132" s="7"/>
      <c r="B132" s="31"/>
      <c r="C132" s="8"/>
      <c r="D132" s="8"/>
      <c r="E132" s="33"/>
      <c r="F132" s="33"/>
    </row>
    <row r="133" spans="1:6" ht="12.75">
      <c r="A133" s="7"/>
      <c r="B133" s="31"/>
      <c r="C133" s="28"/>
      <c r="D133" s="8"/>
      <c r="E133" s="33"/>
      <c r="F133" s="33"/>
    </row>
    <row r="134" spans="1:6" ht="12.75">
      <c r="A134" s="7"/>
      <c r="B134" s="31"/>
      <c r="C134" s="28"/>
      <c r="D134" s="8"/>
      <c r="E134" s="33"/>
      <c r="F134" s="33"/>
    </row>
    <row r="135" spans="1:6" ht="12.75">
      <c r="A135" s="7"/>
      <c r="B135" s="32"/>
      <c r="C135" s="8"/>
      <c r="D135" s="8"/>
      <c r="E135" s="33"/>
      <c r="F135" s="33"/>
    </row>
    <row r="136" spans="1:6" ht="12.75">
      <c r="A136" s="7"/>
      <c r="B136" s="31"/>
      <c r="C136" s="8"/>
      <c r="D136" s="8"/>
      <c r="E136" s="33"/>
      <c r="F136" s="33"/>
    </row>
    <row r="137" spans="1:6" ht="12.75">
      <c r="A137" s="7"/>
      <c r="B137" s="31"/>
      <c r="C137" s="27"/>
      <c r="D137" s="27"/>
      <c r="E137" s="33"/>
      <c r="F137" s="33"/>
    </row>
    <row r="138" spans="1:6" ht="12.75">
      <c r="A138" s="7"/>
      <c r="B138" s="31"/>
      <c r="C138" s="27"/>
      <c r="D138" s="27"/>
      <c r="E138" s="33"/>
      <c r="F138" s="33"/>
    </row>
    <row r="139" spans="1:6" ht="12.75">
      <c r="A139" s="7"/>
      <c r="B139" s="31"/>
      <c r="C139" s="8"/>
      <c r="D139" s="27"/>
      <c r="E139" s="33"/>
      <c r="F139" s="33"/>
    </row>
    <row r="140" spans="1:6" ht="12.75">
      <c r="A140" s="7"/>
      <c r="B140" s="31"/>
      <c r="C140" s="8"/>
      <c r="D140" s="29"/>
      <c r="E140" s="33"/>
      <c r="F140" s="33"/>
    </row>
    <row r="141" spans="1:6" ht="12.75">
      <c r="A141" s="7"/>
      <c r="B141" s="31"/>
      <c r="C141" s="8"/>
      <c r="D141" s="29"/>
      <c r="E141" s="33"/>
      <c r="F141" s="33"/>
    </row>
    <row r="142" spans="1:6" ht="12.75">
      <c r="A142" s="7"/>
      <c r="B142" s="31"/>
      <c r="C142" s="8"/>
      <c r="D142" s="29"/>
      <c r="E142" s="33"/>
      <c r="F142" s="33"/>
    </row>
    <row r="143" spans="1:6" ht="12.75">
      <c r="A143" s="7"/>
      <c r="B143" s="31"/>
      <c r="C143" s="8"/>
      <c r="D143" s="29"/>
      <c r="E143" s="33"/>
      <c r="F143" s="33"/>
    </row>
    <row r="144" spans="1:6" ht="12.75">
      <c r="A144" s="7"/>
      <c r="B144" s="31"/>
      <c r="C144" s="8"/>
      <c r="D144" s="29"/>
      <c r="E144" s="33"/>
      <c r="F144" s="33"/>
    </row>
    <row r="145" spans="1:6" ht="12.75">
      <c r="A145" s="7"/>
      <c r="B145" s="31"/>
      <c r="C145" s="8"/>
      <c r="D145" s="29"/>
      <c r="E145" s="33"/>
      <c r="F145" s="33"/>
    </row>
    <row r="146" spans="1:6" ht="12.75">
      <c r="A146" s="7"/>
      <c r="B146" s="31"/>
      <c r="C146" s="8"/>
      <c r="D146" s="29"/>
      <c r="E146" s="33"/>
      <c r="F146" s="33"/>
    </row>
    <row r="147" spans="1:6" ht="12.75">
      <c r="A147" s="7"/>
      <c r="B147" s="31"/>
      <c r="C147" s="8"/>
      <c r="D147" s="29"/>
      <c r="E147" s="33"/>
      <c r="F147" s="33"/>
    </row>
    <row r="148" spans="1:6" ht="12.75">
      <c r="A148" s="7"/>
      <c r="B148" s="31"/>
      <c r="C148" s="8"/>
      <c r="D148" s="29"/>
      <c r="E148" s="33"/>
      <c r="F148" s="33"/>
    </row>
    <row r="149" spans="1:6" ht="12.75">
      <c r="A149" s="7"/>
      <c r="B149" s="31"/>
      <c r="C149" s="28"/>
      <c r="D149" s="29"/>
      <c r="E149" s="33"/>
      <c r="F149" s="33"/>
    </row>
    <row r="150" spans="1:6" ht="12.75">
      <c r="A150" s="7"/>
      <c r="B150" s="31"/>
      <c r="C150" s="28"/>
      <c r="D150" s="29"/>
      <c r="E150" s="33"/>
      <c r="F150" s="33"/>
    </row>
    <row r="151" spans="1:6" ht="12.75">
      <c r="A151" s="7"/>
      <c r="B151" s="32"/>
      <c r="C151" s="8"/>
      <c r="D151" s="8"/>
      <c r="E151" s="33"/>
      <c r="F151" s="33"/>
    </row>
    <row r="152" spans="1:6" ht="12.75">
      <c r="A152" s="7"/>
      <c r="B152" s="31"/>
      <c r="C152" s="8"/>
      <c r="D152" s="29"/>
      <c r="E152" s="33"/>
      <c r="F152" s="33"/>
    </row>
    <row r="153" spans="1:6" ht="12.75">
      <c r="A153" s="7"/>
      <c r="B153" s="31"/>
      <c r="C153" s="29"/>
      <c r="D153" s="29"/>
      <c r="E153" s="33"/>
      <c r="F153" s="33"/>
    </row>
    <row r="154" spans="1:6" ht="12.75">
      <c r="A154" s="7"/>
      <c r="B154" s="31"/>
      <c r="C154" s="29"/>
      <c r="D154" s="29"/>
      <c r="E154" s="33"/>
      <c r="F154" s="33"/>
    </row>
    <row r="155" spans="1:6" ht="12.75">
      <c r="A155" s="7"/>
      <c r="B155" s="31"/>
      <c r="C155" s="29"/>
      <c r="D155" s="29"/>
      <c r="E155" s="33"/>
      <c r="F155" s="33"/>
    </row>
    <row r="156" spans="1:6" ht="12.75">
      <c r="A156" s="7"/>
      <c r="B156" s="31"/>
      <c r="C156" s="29"/>
      <c r="D156" s="29"/>
      <c r="E156" s="33"/>
      <c r="F156" s="33"/>
    </row>
    <row r="157" spans="1:6" ht="12.75">
      <c r="A157" s="7"/>
      <c r="B157" s="31"/>
      <c r="C157" s="29"/>
      <c r="D157" s="29"/>
      <c r="E157" s="33"/>
      <c r="F157" s="33"/>
    </row>
    <row r="158" spans="1:6" ht="12.75">
      <c r="A158" s="7"/>
      <c r="B158" s="31"/>
      <c r="C158" s="28"/>
      <c r="D158" s="29"/>
      <c r="E158" s="33"/>
      <c r="F158" s="33"/>
    </row>
    <row r="159" spans="1:6" ht="12.75">
      <c r="A159" s="7"/>
      <c r="B159" s="19"/>
      <c r="C159" s="28"/>
      <c r="D159" s="29"/>
      <c r="E159" s="33"/>
      <c r="F159" s="33"/>
    </row>
    <row r="160" spans="1:6" ht="12.75">
      <c r="A160" s="7"/>
      <c r="B160" s="19"/>
      <c r="C160" s="29"/>
      <c r="D160" s="29"/>
      <c r="E160" s="33"/>
      <c r="F160" s="33"/>
    </row>
    <row r="161" spans="1:6" ht="12.75">
      <c r="A161" s="7"/>
      <c r="B161" s="19"/>
      <c r="C161" s="29"/>
      <c r="D161" s="29"/>
      <c r="E161" s="33"/>
      <c r="F161" s="33"/>
    </row>
    <row r="162" spans="1:6" ht="12.75">
      <c r="A162" s="7"/>
      <c r="B162" s="19"/>
      <c r="C162" s="29"/>
      <c r="D162" s="29"/>
      <c r="E162" s="33"/>
      <c r="F162" s="33"/>
    </row>
    <row r="163" spans="1:6" ht="12.75">
      <c r="A163" s="7"/>
      <c r="B163" s="19"/>
      <c r="C163" s="29"/>
      <c r="D163" s="29"/>
      <c r="E163" s="33"/>
      <c r="F163" s="33"/>
    </row>
    <row r="164" spans="1:6" ht="12.75">
      <c r="A164" s="7"/>
      <c r="B164" s="19"/>
      <c r="C164" s="29"/>
      <c r="D164" s="29"/>
      <c r="E164" s="33"/>
      <c r="F164" s="33"/>
    </row>
    <row r="165" spans="1:6" ht="12.75">
      <c r="A165" s="7"/>
      <c r="B165" s="31"/>
      <c r="C165" s="29"/>
      <c r="D165" s="29"/>
      <c r="E165" s="33"/>
      <c r="F165" s="33"/>
    </row>
    <row r="166" spans="1:6" ht="12.75">
      <c r="A166" s="7"/>
      <c r="B166" s="32"/>
      <c r="C166" s="8"/>
      <c r="D166" s="8"/>
      <c r="E166" s="33"/>
      <c r="F166" s="33"/>
    </row>
    <row r="167" spans="1:6" ht="12.75">
      <c r="A167" s="7"/>
      <c r="B167" s="31"/>
      <c r="C167" s="8"/>
      <c r="D167" s="29"/>
      <c r="E167" s="33"/>
      <c r="F167" s="33"/>
    </row>
    <row r="168" spans="1:6" ht="12.75">
      <c r="A168" s="7"/>
      <c r="B168" s="31"/>
      <c r="C168" s="27"/>
      <c r="D168" s="27"/>
      <c r="E168" s="33"/>
      <c r="F168" s="33"/>
    </row>
    <row r="169" spans="1:9" ht="12.75">
      <c r="A169" s="7"/>
      <c r="B169" s="31"/>
      <c r="C169" s="29"/>
      <c r="D169" s="8"/>
      <c r="E169" s="33"/>
      <c r="F169" s="33"/>
      <c r="I169" s="34"/>
    </row>
    <row r="170" spans="1:6" ht="12.75">
      <c r="A170" s="7"/>
      <c r="B170" s="31"/>
      <c r="C170" s="29"/>
      <c r="D170" s="8"/>
      <c r="E170" s="33"/>
      <c r="F170" s="33"/>
    </row>
    <row r="171" spans="1:6" ht="12.75">
      <c r="A171" s="7"/>
      <c r="B171" s="31"/>
      <c r="C171" s="28"/>
      <c r="D171" s="8"/>
      <c r="E171" s="33"/>
      <c r="F171" s="33"/>
    </row>
    <row r="172" spans="1:6" ht="12.75">
      <c r="A172" s="7"/>
      <c r="B172" s="31"/>
      <c r="C172" s="28"/>
      <c r="D172" s="8"/>
      <c r="E172" s="33"/>
      <c r="F172" s="33"/>
    </row>
    <row r="173" spans="1:6" ht="12.75">
      <c r="A173" s="7"/>
      <c r="B173" s="19"/>
      <c r="C173" s="8"/>
      <c r="D173" s="8"/>
      <c r="E173" s="33"/>
      <c r="F173" s="33"/>
    </row>
    <row r="174" spans="1:6" ht="12.75">
      <c r="A174" s="7"/>
      <c r="B174" s="19"/>
      <c r="C174" s="8"/>
      <c r="D174" s="8"/>
      <c r="E174" s="33"/>
      <c r="F174" s="33"/>
    </row>
    <row r="175" spans="1:6" ht="12.75">
      <c r="A175" s="7"/>
      <c r="B175" s="19"/>
      <c r="C175" s="8"/>
      <c r="D175" s="8"/>
      <c r="E175" s="33"/>
      <c r="F175" s="33"/>
    </row>
    <row r="176" spans="1:6" ht="12.75">
      <c r="A176" s="7"/>
      <c r="B176" s="32"/>
      <c r="C176" s="8"/>
      <c r="D176" s="8"/>
      <c r="E176" s="33"/>
      <c r="F176" s="33"/>
    </row>
    <row r="177" spans="1:6" ht="12.75">
      <c r="A177" s="7"/>
      <c r="B177" s="31"/>
      <c r="C177" s="29"/>
      <c r="D177" s="8"/>
      <c r="E177" s="33"/>
      <c r="F177" s="33"/>
    </row>
    <row r="178" spans="1:6" ht="12.75">
      <c r="A178" s="7"/>
      <c r="B178" s="31"/>
      <c r="C178" s="29"/>
      <c r="D178" s="8"/>
      <c r="E178" s="33"/>
      <c r="F178" s="33"/>
    </row>
    <row r="179" spans="1:6" ht="12.75">
      <c r="A179" s="7"/>
      <c r="B179" s="31"/>
      <c r="C179" s="29"/>
      <c r="D179" s="8"/>
      <c r="E179" s="33"/>
      <c r="F179" s="33"/>
    </row>
    <row r="180" spans="1:6" ht="12.75">
      <c r="A180" s="7"/>
      <c r="B180" s="31"/>
      <c r="C180" s="29"/>
      <c r="D180" s="8"/>
      <c r="E180" s="33"/>
      <c r="F180" s="33"/>
    </row>
    <row r="181" spans="1:6" ht="12.75">
      <c r="A181" s="7"/>
      <c r="B181" s="31"/>
      <c r="C181" s="29"/>
      <c r="D181" s="8"/>
      <c r="E181" s="33"/>
      <c r="F181" s="33"/>
    </row>
    <row r="182" spans="1:6" ht="12.75">
      <c r="A182" s="7"/>
      <c r="B182" s="31"/>
      <c r="C182" s="29"/>
      <c r="D182" s="8"/>
      <c r="E182" s="33"/>
      <c r="F182" s="33"/>
    </row>
    <row r="183" spans="1:6" ht="12.75">
      <c r="A183" s="7"/>
      <c r="B183" s="31"/>
      <c r="C183" s="29"/>
      <c r="D183" s="8"/>
      <c r="E183" s="33"/>
      <c r="F183" s="33"/>
    </row>
    <row r="184" spans="1:6" ht="12.75">
      <c r="A184" s="7"/>
      <c r="B184" s="31"/>
      <c r="C184" s="29"/>
      <c r="D184" s="8"/>
      <c r="E184" s="33"/>
      <c r="F184" s="33"/>
    </row>
    <row r="185" spans="1:6" ht="12.75">
      <c r="A185" s="7"/>
      <c r="B185" s="32"/>
      <c r="C185" s="29"/>
      <c r="D185" s="8"/>
      <c r="E185" s="33"/>
      <c r="F185" s="33"/>
    </row>
    <row r="186" spans="1:6" ht="12.75">
      <c r="A186" s="7"/>
      <c r="B186" s="31"/>
      <c r="C186" s="27"/>
      <c r="D186" s="30"/>
      <c r="E186" s="33"/>
      <c r="F186" s="33"/>
    </row>
    <row r="187" spans="1:6" ht="12.75">
      <c r="A187" s="7"/>
      <c r="B187" s="31"/>
      <c r="C187" s="27"/>
      <c r="D187" s="27"/>
      <c r="E187" s="33"/>
      <c r="F187" s="33"/>
    </row>
    <row r="191" ht="12.75">
      <c r="G191" s="7"/>
    </row>
    <row r="192" ht="12.75">
      <c r="G192" s="7"/>
    </row>
    <row r="193" ht="12.75">
      <c r="G193" s="7"/>
    </row>
    <row r="194" ht="12.75">
      <c r="G194" s="7"/>
    </row>
    <row r="195" ht="12.75">
      <c r="G195" s="7"/>
    </row>
    <row r="196" ht="12.75">
      <c r="G196" s="7"/>
    </row>
    <row r="197" ht="12.75">
      <c r="G197" s="7"/>
    </row>
    <row r="198" ht="12.75">
      <c r="G198" s="7"/>
    </row>
    <row r="199" ht="12.75">
      <c r="G199" s="7"/>
    </row>
    <row r="200" ht="12.75">
      <c r="G200" s="7"/>
    </row>
    <row r="201" ht="12.75">
      <c r="G201" s="7"/>
    </row>
    <row r="202" ht="12.75">
      <c r="G202" s="7"/>
    </row>
    <row r="203" ht="12.75">
      <c r="G203" s="7"/>
    </row>
    <row r="204" ht="12.75">
      <c r="G204" s="7"/>
    </row>
    <row r="205" ht="12.75">
      <c r="G205" s="7"/>
    </row>
    <row r="206" ht="12.75">
      <c r="G206" s="7"/>
    </row>
    <row r="207" ht="12.75">
      <c r="G207" s="7"/>
    </row>
    <row r="208" ht="12.75">
      <c r="G208" s="7"/>
    </row>
    <row r="209" ht="12.75">
      <c r="G209" s="7"/>
    </row>
    <row r="210" ht="12.75">
      <c r="G210" s="7"/>
    </row>
    <row r="211" ht="12.75">
      <c r="G211" s="7"/>
    </row>
    <row r="212" ht="12.75">
      <c r="G212" s="7"/>
    </row>
    <row r="213" ht="12.75">
      <c r="G213" s="7"/>
    </row>
    <row r="214" ht="12.75">
      <c r="G214" s="7"/>
    </row>
    <row r="215" ht="12.75">
      <c r="G215" s="7"/>
    </row>
    <row r="216" ht="12.75">
      <c r="G216" s="7"/>
    </row>
    <row r="217" ht="12.75">
      <c r="G217" s="7"/>
    </row>
    <row r="218" ht="12.75">
      <c r="G218" s="7"/>
    </row>
    <row r="219" ht="12.75">
      <c r="G219" s="7"/>
    </row>
    <row r="220" ht="12.75">
      <c r="G220" s="7"/>
    </row>
    <row r="221" ht="12.75">
      <c r="G221" s="7"/>
    </row>
    <row r="222" ht="12.75">
      <c r="G222" s="7"/>
    </row>
    <row r="223" ht="12.75">
      <c r="G223" s="7"/>
    </row>
    <row r="224" ht="12.75">
      <c r="G224" s="7"/>
    </row>
    <row r="225" ht="12.75">
      <c r="G225" s="7"/>
    </row>
    <row r="226" ht="12.75">
      <c r="G226" s="7"/>
    </row>
    <row r="227" ht="12.75">
      <c r="G227" s="7"/>
    </row>
    <row r="228" ht="12.75">
      <c r="G228" s="7"/>
    </row>
    <row r="229" ht="12.75">
      <c r="G229" s="7"/>
    </row>
    <row r="230" ht="12.75">
      <c r="G230" s="7"/>
    </row>
    <row r="231" ht="12.75">
      <c r="G231" s="7"/>
    </row>
    <row r="232" ht="12.75">
      <c r="G232" s="7"/>
    </row>
    <row r="233" ht="12.75">
      <c r="G233" s="7"/>
    </row>
    <row r="234" ht="12.75">
      <c r="G234" s="7"/>
    </row>
    <row r="235" ht="12.75">
      <c r="G235" s="7"/>
    </row>
    <row r="236" ht="12.75">
      <c r="G236" s="7"/>
    </row>
    <row r="237" ht="12.75">
      <c r="G237" s="7"/>
    </row>
    <row r="238" ht="12.75">
      <c r="G238" s="7"/>
    </row>
    <row r="239" ht="12.75">
      <c r="G239" s="7"/>
    </row>
    <row r="240" ht="12.75">
      <c r="G240" s="7"/>
    </row>
    <row r="241" ht="12.75">
      <c r="G241" s="7"/>
    </row>
    <row r="242" ht="12.75">
      <c r="G242" s="7"/>
    </row>
    <row r="243" ht="12.75">
      <c r="G243" s="7"/>
    </row>
    <row r="244" ht="12.75">
      <c r="G244" s="7"/>
    </row>
    <row r="245" ht="12.75">
      <c r="G245" s="7"/>
    </row>
    <row r="246" ht="12.75">
      <c r="G246" s="7"/>
    </row>
    <row r="247" ht="12.75">
      <c r="G247" s="7"/>
    </row>
    <row r="248" ht="12.75">
      <c r="G248" s="7"/>
    </row>
    <row r="249" ht="12.75">
      <c r="G249" s="7"/>
    </row>
    <row r="250" ht="12.75">
      <c r="G250" s="7"/>
    </row>
    <row r="251" ht="12.75">
      <c r="G251" s="7"/>
    </row>
    <row r="252" ht="12.75">
      <c r="G252" s="7"/>
    </row>
    <row r="253" ht="12.75">
      <c r="G253" s="7"/>
    </row>
    <row r="254" ht="12.75">
      <c r="G254" s="7"/>
    </row>
    <row r="255" ht="12.75">
      <c r="G255" s="7"/>
    </row>
  </sheetData>
  <mergeCells count="1">
    <mergeCell ref="B2:E2"/>
  </mergeCells>
  <printOptions/>
  <pageMargins left="0.87" right="0.75" top="1" bottom="1" header="0.52" footer="0.5"/>
  <pageSetup horizontalDpi="300" verticalDpi="300" orientation="portrait" paperSize="9" r:id="rId1"/>
  <headerFooter alignWithMargins="0">
    <oddHeader>&amp;C&amp;"Arial,Kursywa"Remont wnętrza budynku Przychodni Rejonowej nr 1 w Jędrzejowie - Parter&amp;"Arial,Normalny"
Strona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Marta</cp:lastModifiedBy>
  <cp:lastPrinted>2010-08-08T08:36:55Z</cp:lastPrinted>
  <dcterms:created xsi:type="dcterms:W3CDTF">2009-02-06T07:10:03Z</dcterms:created>
  <dcterms:modified xsi:type="dcterms:W3CDTF">2010-08-09T10:21:06Z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